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525" documentId="120_S{2AC9BD13-BADA-5192-A53E-5A8FF88502F6}" xr6:coauthVersionLast="47" xr6:coauthVersionMax="47" xr10:uidLastSave="{2A9E1D53-2963-4440-8D49-1C3E09B64592}"/>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G2" i="5"/>
  <c r="I3" i="5"/>
  <c r="B6" i="5"/>
  <c r="I6" i="5"/>
  <c r="J6" i="5"/>
  <c r="L6" i="5"/>
  <c r="B7" i="5"/>
  <c r="I7" i="5"/>
  <c r="J7" i="5"/>
  <c r="L7" i="5"/>
  <c r="B8" i="5"/>
  <c r="I8" i="5"/>
  <c r="J8" i="5"/>
  <c r="L8" i="5"/>
  <c r="B9" i="5"/>
  <c r="I9" i="5"/>
  <c r="J9" i="5"/>
  <c r="L9" i="5"/>
  <c r="B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<sst xmlns="http://schemas.openxmlformats.org/spreadsheetml/2006/main" count="180285" uniqueCount="39127">
  <si>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</si>
  <si>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</si>
  <si>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</si>
  <si>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</si>
  <si>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</si>
  <si>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</si>
  <si>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</si>
  <si>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</si>
  <si>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</si>
  <si>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</si>
  <si>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</si>
  <si>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</si>
  <si>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</si>
  <si>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</si>
  <si>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</si>
  <si>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</si>
  <si>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</si>
  <si>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</si>
  <si>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</si>
  <si>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</si>
  <si>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</si>
  <si>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</si>
  <si>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</si>
  <si>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</si>
  <si>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</si>
  <si>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</si>
  <si>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</si>
  <si>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</si>
  <si>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</si>
  <si>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</si>
  <si>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</si>
  <si>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</si>
  <si>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</si>
  <si>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</si>
  <si>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</si>
  <si>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</si>
  <si>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</si>
  <si>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</si>
  <si>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</si>
  <si>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</si>
  <si>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</si>
  <si>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</si>
  <si>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</si>
  <si>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</si>
  <si>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</si>
  <si>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</si>
  <si>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</si>
  <si>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</si>
  <si>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</si>
  <si>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</si>
  <si>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</si>
  <si>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</si>
  <si>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</si>
  <si>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</si>
  <si>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</si>
  <si>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</si>
  <si>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</si>
  <si>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</si>
  <si>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</si>
  <si>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</si>
  <si>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</si>
  <si>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</si>
  <si>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</si>
  <si>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</si>
  <si>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</si>
  <si>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</si>
  <si>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</si>
  <si>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</si>
  <si>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</si>
  <si>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</si>
  <si>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</si>
  <si>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</si>
  <si>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</si>
  <si>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</si>
  <si>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</si>
  <si>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</si>
  <si>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</si>
  <si>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</si>
  <si>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</si>
  <si>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</si>
  <si>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</si>
  <si>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</si>
  <si>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</si>
  <si>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</si>
  <si>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</si>
  <si>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</si>
  <si>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</si>
  <si>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</si>
  <si>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</si>
  <si>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</si>
  <si>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</si>
  <si>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</si>
  <si>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</si>
  <si>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</si>
  <si>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</si>
  <si>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</si>
  <si>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</si>
  <si>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</si>
  <si>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</si>
  <si>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</si>
  <si>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</si>
  <si>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</si>
  <si>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</si>
  <si>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</si>
  <si>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</si>
  <si>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</si>
  <si>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</si>
  <si>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</si>
  <si>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</si>
  <si>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</si>
  <si>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</si>
  <si>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</si>
  <si>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</si>
  <si>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</si>
  <si>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</si>
  <si>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</si>
  <si>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</si>
  <si>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</si>
  <si>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</si>
  <si>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</si>
  <si>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</si>
  <si>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</si>
  <si>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</si>
  <si>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</si>
  <si>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</si>
  <si>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</si>
  <si>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</si>
  <si>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</si>
  <si>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</si>
  <si>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</si>
  <si>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</si>
  <si>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</si>
  <si>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</si>
  <si>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</si>
  <si>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</si>
  <si>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</si>
  <si>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</si>
  <si>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</si>
  <si>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</si>
  <si>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</si>
  <si>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</si>
  <si>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</si>
  <si>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</si>
  <si>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</si>
  <si>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</si>
  <si>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</si>
  <si>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</si>
  <si>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</si>
  <si>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</si>
  <si>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</si>
  <si>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</si>
  <si>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</si>
  <si>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</si>
  <si>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</si>
  <si>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</si>
  <si>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</si>
  <si>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</si>
  <si>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</si>
  <si>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</si>
  <si>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</si>
  <si>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</si>
  <si>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</si>
  <si>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</si>
  <si>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</si>
  <si>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</si>
  <si>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</si>
  <si>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</si>
  <si>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</si>
  <si>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</si>
  <si>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</si>
  <si>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</si>
  <si>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</si>
  <si>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</si>
  <si>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</si>
  <si>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</si>
  <si>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</si>
  <si>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</si>
  <si>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</si>
  <si>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</si>
  <si>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</si>
  <si>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</si>
  <si>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</si>
  <si>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</si>
  <si>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</si>
  <si>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</si>
  <si>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</si>
  <si>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</si>
  <si>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</si>
  <si>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</si>
  <si>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</si>
  <si>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</si>
  <si>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</si>
  <si>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</si>
  <si>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</si>
  <si>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</si>
  <si>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</si>
  <si>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</si>
  <si>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</si>
  <si>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</si>
  <si>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</si>
  <si>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</si>
  <si>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</si>
  <si>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</si>
  <si>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</si>
  <si>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</si>
  <si>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</si>
  <si>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</si>
  <si>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</si>
  <si>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</si>
  <si>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</si>
  <si>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</si>
  <si>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</si>
  <si>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</si>
  <si>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</si>
  <si>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</si>
  <si>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</si>
  <si>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</si>
  <si>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</si>
  <si>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</si>
  <si>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</si>
  <si>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</si>
  <si>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</si>
  <si>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</si>
  <si>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</si>
  <si>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</si>
  <si>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</si>
  <si>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</si>
  <si>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</si>
  <si>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</si>
  <si>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</si>
  <si>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</si>
  <si>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</si>
  <si>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</si>
  <si>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</si>
  <si>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</si>
  <si>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</si>
  <si>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</si>
  <si>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</si>
  <si>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</si>
  <si>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</si>
  <si>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</si>
  <si>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</si>
  <si>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</si>
  <si>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</si>
  <si>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</si>
  <si>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</si>
  <si>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</si>
  <si>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</si>
  <si>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</si>
  <si>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</si>
  <si>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</si>
  <si>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</si>
  <si>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</si>
  <si>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</si>
  <si>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</si>
  <si>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</si>
  <si>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</si>
  <si>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</si>
  <si>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</si>
  <si>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</si>
  <si>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</si>
  <si>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</si>
  <si>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</si>
  <si>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</si>
  <si>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</si>
  <si>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</si>
  <si>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</si>
  <si>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</si>
  <si>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</si>
  <si>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</si>
  <si>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</si>
  <si>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</si>
  <si>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</si>
  <si>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</si>
  <si>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</si>
  <si>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</si>
  <si>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</si>
  <si>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</si>
  <si>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</si>
  <si>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</si>
  <si>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</si>
  <si>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</si>
  <si>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</si>
  <si>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</si>
  <si>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</si>
  <si>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</si>
  <si>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</si>
  <si>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</si>
  <si>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</si>
  <si>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</si>
  <si>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</si>
  <si>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</si>
  <si>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</si>
  <si>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</si>
  <si>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</si>
  <si>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</si>
  <si>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</si>
  <si>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</si>
  <si>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</si>
  <si>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</si>
  <si>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</si>
  <si>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</si>
  <si>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</si>
  <si>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</si>
  <si>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</si>
  <si>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</si>
  <si>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</si>
  <si>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</si>
  <si>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</si>
  <si>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</si>
  <si>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</si>
  <si>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</si>
  <si>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</si>
  <si>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</si>
  <si>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</si>
  <si>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</si>
  <si>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</si>
  <si>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</si>
  <si>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</si>
  <si>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</si>
  <si>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</si>
  <si>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</si>
  <si>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</si>
  <si>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</si>
  <si>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</si>
  <si>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</si>
  <si>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</si>
  <si>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</si>
  <si>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</si>
  <si>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</si>
  <si>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</si>
  <si>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</si>
  <si>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</si>
  <si>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</si>
  <si>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</si>
  <si>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</si>
  <si>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</si>
  <si>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</si>
  <si>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</si>
  <si>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</si>
  <si>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</si>
  <si>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</si>
  <si>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</si>
  <si>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</si>
  <si>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</si>
  <si>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</si>
  <si>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</si>
  <si>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</si>
  <si>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</si>
  <si>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</si>
  <si>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</si>
  <si>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</si>
  <si>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</si>
  <si>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</si>
  <si>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</si>
  <si>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</si>
  <si>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</si>
  <si>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</si>
  <si>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</si>
  <si>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</si>
  <si>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</si>
  <si>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</si>
  <si>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</si>
  <si>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</si>
  <si>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</si>
  <si>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</si>
  <si>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</si>
  <si>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</si>
  <si>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</si>
  <si>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</si>
  <si>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</si>
  <si>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</si>
  <si>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</si>
  <si>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</si>
  <si>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</si>
  <si>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</si>
  <si>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</si>
  <si>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</si>
  <si>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</si>
  <si>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</si>
  <si>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</si>
  <si>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</si>
  <si>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</si>
  <si>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</si>
  <si>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</si>
  <si>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</si>
  <si>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</si>
  <si>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</si>
  <si>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</si>
  <si>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</si>
  <si>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</si>
  <si>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</si>
  <si>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</si>
  <si>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</si>
  <si>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</si>
  <si>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</si>
  <si>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</si>
  <si>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</si>
  <si>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</si>
  <si>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</si>
  <si>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</si>
  <si>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</si>
  <si>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</si>
  <si>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</si>
  <si>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</si>
  <si>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</si>
  <si>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</si>
  <si>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</si>
  <si>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</si>
  <si>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</si>
  <si>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</si>
  <si>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</si>
  <si>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</si>
  <si>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</si>
  <si>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</si>
  <si>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</si>
  <si>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</si>
  <si>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</si>
  <si>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</si>
  <si>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</si>
  <si>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</si>
  <si>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</si>
  <si>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</si>
  <si>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</si>
  <si>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</si>
  <si>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</si>
  <si>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</si>
  <si>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</si>
  <si>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</si>
  <si>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</si>
  <si>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</si>
  <si>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</si>
  <si>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</si>
  <si>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</si>
  <si>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</si>
  <si>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</si>
  <si>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</si>
  <si>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</si>
  <si>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</si>
  <si>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</si>
  <si>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</si>
  <si>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</si>
  <si>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</si>
  <si>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</si>
  <si>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</si>
  <si>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</si>
  <si>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</si>
  <si>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</si>
  <si>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</si>
  <si>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</si>
  <si>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</si>
  <si>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</si>
  <si>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</si>
  <si>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</si>
  <si>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</si>
  <si>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</si>
  <si>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</si>
  <si>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</si>
  <si>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</si>
  <si>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</si>
  <si>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</si>
  <si>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</si>
  <si>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</si>
  <si>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</si>
  <si>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</si>
  <si>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</si>
  <si>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</si>
  <si>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</si>
  <si>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</si>
  <si>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</si>
  <si>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</si>
  <si>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</si>
  <si>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</si>
  <si>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</si>
  <si>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</si>
  <si>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</si>
  <si>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</si>
  <si>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</si>
  <si>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</si>
  <si>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</si>
  <si>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</si>
  <si>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</si>
  <si>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</si>
  <si>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</si>
  <si>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</si>
  <si>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</si>
  <si>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</si>
  <si>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</si>
  <si>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</si>
  <si>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</si>
  <si>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</si>
  <si>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</si>
  <si>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</si>
  <si>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</si>
  <si>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</si>
  <si>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</si>
  <si>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</si>
  <si>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</si>
  <si>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</si>
  <si>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</si>
  <si>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</si>
  <si>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</si>
  <si>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</si>
  <si>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</si>
  <si>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</si>
  <si>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</si>
  <si>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</si>
  <si>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</si>
  <si>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</si>
  <si>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</si>
  <si>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</si>
  <si>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</si>
  <si>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</si>
  <si>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</si>
  <si>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</si>
  <si>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</si>
  <si>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</si>
  <si>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</si>
  <si>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</si>
  <si>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</si>
  <si>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</si>
  <si>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</si>
  <si>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</si>
  <si>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</si>
  <si>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</si>
  <si>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</si>
  <si>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</si>
  <si>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</si>
  <si>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</si>
  <si>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</si>
  <si>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</si>
  <si>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</si>
  <si>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</si>
  <si>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</si>
  <si>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</si>
  <si>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</si>
  <si>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</si>
  <si>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</si>
  <si>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</si>
  <si>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</si>
  <si>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</si>
  <si>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</si>
  <si>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</si>
  <si>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</si>
  <si>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</si>
  <si>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</si>
  <si>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</si>
  <si>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</si>
  <si>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</si>
  <si>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</si>
  <si>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</si>
  <si>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</si>
  <si>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</si>
  <si>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</si>
  <si>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</si>
  <si>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</si>
  <si>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</si>
  <si>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</si>
  <si>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</si>
  <si>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</si>
  <si>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</si>
  <si>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</si>
  <si>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</si>
  <si>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</si>
  <si>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</si>
  <si>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</si>
  <si>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</si>
  <si>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</si>
  <si>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</si>
  <si>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</si>
  <si>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</si>
  <si>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</si>
  <si>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</si>
  <si>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</si>
  <si>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</si>
  <si>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</si>
  <si>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</si>
  <si>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</si>
  <si>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</si>
  <si>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</si>
  <si>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</si>
  <si>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</si>
  <si>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</si>
  <si>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</si>
  <si>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</si>
  <si>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</si>
  <si>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</si>
  <si>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</si>
  <si>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</si>
  <si>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</si>
  <si>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</si>
  <si>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</si>
  <si>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</si>
  <si>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</si>
  <si>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</si>
  <si>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</si>
  <si>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</si>
  <si>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</si>
  <si>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</si>
  <si>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</si>
  <si>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</si>
  <si>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</si>
  <si>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</si>
  <si>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</si>
  <si>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</si>
  <si>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</si>
  <si>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</si>
  <si>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</si>
  <si>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</si>
  <si>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</si>
  <si>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</si>
  <si>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</si>
  <si>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</si>
  <si>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</si>
  <si>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</si>
  <si>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</si>
  <si>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</si>
  <si>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</si>
  <si>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</si>
  <si>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</si>
  <si>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</si>
  <si>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</si>
  <si>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</si>
  <si>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</si>
  <si>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</si>
  <si>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</si>
  <si>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</si>
  <si>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</si>
  <si>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</si>
  <si>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</si>
  <si>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</si>
  <si>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</si>
  <si>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</si>
  <si>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</si>
  <si>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</si>
  <si>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</si>
  <si>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</si>
  <si>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</si>
  <si>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</si>
  <si>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</si>
  <si>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</si>
  <si>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</si>
  <si>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</si>
  <si>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</si>
  <si>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</si>
  <si>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</si>
  <si>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</si>
  <si>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</si>
  <si>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</si>
  <si>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</si>
  <si>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</si>
  <si>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</si>
  <si>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</si>
  <si>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</si>
  <si>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</si>
  <si>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</si>
  <si>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</si>
  <si>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</si>
  <si>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</si>
  <si>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</si>
  <si>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</si>
  <si>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</si>
  <si>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</si>
  <si>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</si>
  <si>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</si>
  <si>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</si>
  <si>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</si>
  <si>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</si>
  <si>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</si>
  <si>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</si>
  <si>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</si>
  <si>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</si>
  <si>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</si>
  <si>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</si>
  <si>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</si>
  <si>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</si>
  <si>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</si>
  <si>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</si>
  <si>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</si>
  <si>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</si>
  <si>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</si>
  <si>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</si>
  <si>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</si>
  <si>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</si>
  <si>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</si>
  <si>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</si>
  <si>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</si>
  <si>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</si>
  <si>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</si>
  <si>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</si>
  <si>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</si>
  <si>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</si>
  <si>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</si>
  <si>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</si>
  <si>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</si>
  <si>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</si>
  <si>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</si>
  <si>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</si>
  <si>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</si>
  <si>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</si>
  <si>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</si>
  <si>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</si>
  <si>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</si>
  <si>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</si>
  <si>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</si>
  <si>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</si>
  <si>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</si>
  <si>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</si>
  <si>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</si>
  <si>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</si>
  <si>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</si>
  <si>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</si>
  <si>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</si>
  <si>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</si>
  <si>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</si>
  <si>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</si>
  <si>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</si>
  <si>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</si>
  <si>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</si>
  <si>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</si>
  <si>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</si>
  <si>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</si>
  <si>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</si>
  <si>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</si>
  <si>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</si>
  <si>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</si>
  <si>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</si>
  <si>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</si>
  <si>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</si>
  <si>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</si>
  <si>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</si>
  <si>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</si>
  <si>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</si>
  <si>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</si>
  <si>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</si>
  <si>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</si>
  <si>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</si>
  <si>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</si>
  <si>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</si>
  <si>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</si>
  <si>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</si>
  <si>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</si>
  <si>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</si>
  <si>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</si>
  <si>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</si>
  <si>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</si>
  <si>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</si>
  <si>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</si>
  <si>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</si>
  <si>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</si>
  <si>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</si>
  <si>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</si>
  <si>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</si>
  <si>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</si>
  <si>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</si>
  <si>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</si>
  <si>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</si>
  <si>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</si>
  <si>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</si>
  <si>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</si>
  <si>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</si>
  <si>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</si>
  <si>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</si>
  <si>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</si>
  <si>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</si>
  <si>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</si>
  <si>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</si>
  <si>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</si>
  <si>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</si>
  <si>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</si>
  <si>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</si>
  <si>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</si>
  <si>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</si>
  <si>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</si>
  <si>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</si>
  <si>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</si>
  <si>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</si>
  <si>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</si>
  <si>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</si>
  <si>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</si>
  <si>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</si>
  <si>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</si>
  <si>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</si>
  <si>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</si>
  <si>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</si>
  <si>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</si>
  <si>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</si>
  <si>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</si>
  <si>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</si>
  <si>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</si>
  <si>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</si>
  <si>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</si>
  <si>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</si>
  <si>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</si>
  <si>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</si>
  <si>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</si>
  <si>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</si>
  <si>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</si>
  <si>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</si>
  <si>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</si>
  <si>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</si>
  <si>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</si>
  <si>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</si>
  <si>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</si>
  <si>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</si>
  <si>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</si>
  <si>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</si>
  <si>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</si>
  <si>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</si>
  <si>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</si>
  <si>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</si>
  <si>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</si>
  <si>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</si>
  <si>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</si>
  <si>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</si>
  <si>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</si>
  <si>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</si>
  <si>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</si>
  <si>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</si>
  <si>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</si>
  <si>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</si>
  <si>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</si>
  <si>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</si>
  <si>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</si>
  <si>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</si>
  <si>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</si>
  <si>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</si>
  <si>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</si>
  <si>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</si>
  <si>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</si>
  <si>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</si>
  <si>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</si>
  <si>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</si>
  <si>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</si>
  <si>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</si>
  <si>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</si>
  <si>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</si>
  <si>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</si>
  <si>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</si>
  <si>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</si>
  <si>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</si>
  <si>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</si>
  <si>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</si>
  <si>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</si>
  <si>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</si>
  <si>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</si>
  <si>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</si>
  <si>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</si>
  <si>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</si>
  <si>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</si>
  <si>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</si>
  <si>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</si>
  <si>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</si>
  <si>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</si>
  <si>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</si>
  <si>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</si>
  <si>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</si>
  <si>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</si>
  <si>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</si>
  <si>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</si>
  <si>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</si>
  <si>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</si>
  <si>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</si>
  <si>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</si>
  <si>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</si>
  <si>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</si>
  <si>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</si>
  <si>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</si>
  <si>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</si>
  <si>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</si>
  <si>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</si>
  <si>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</si>
  <si>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</si>
  <si>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</si>
  <si>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</si>
  <si>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</si>
  <si>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</si>
  <si>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</si>
  <si>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</si>
  <si>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</si>
  <si>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</si>
  <si>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</si>
  <si>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</si>
  <si>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</si>
  <si>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</si>
  <si>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</si>
  <si>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</si>
  <si>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</si>
  <si>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</si>
  <si>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</si>
  <si>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</si>
  <si>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</si>
  <si>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</si>
  <si>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</si>
  <si>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</si>
  <si>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</si>
  <si>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</si>
  <si>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</si>
  <si>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</si>
  <si>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</si>
  <si>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</si>
  <si>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</si>
  <si>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</si>
  <si>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</si>
  <si>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</si>
  <si>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</si>
  <si>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</si>
  <si>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</si>
  <si>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</si>
  <si>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</si>
  <si>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</si>
  <si>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</si>
  <si>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</si>
  <si>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</si>
  <si>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</si>
  <si>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</si>
  <si>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</si>
  <si>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</si>
  <si>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</si>
  <si>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</si>
  <si>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</si>
  <si>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</si>
  <si>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</si>
  <si>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</si>
  <si>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</si>
  <si>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</si>
  <si>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</si>
  <si>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</si>
  <si>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</si>
  <si>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</si>
  <si>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</si>
  <si>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</si>
  <si>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</si>
  <si>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</si>
  <si>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</si>
  <si>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</si>
  <si>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</si>
  <si>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</si>
  <si>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</si>
  <si>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</si>
  <si>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</si>
  <si>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</si>
  <si>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</si>
  <si>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</si>
  <si>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</si>
  <si>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</si>
  <si>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</si>
  <si>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</si>
  <si>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</si>
  <si>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</si>
  <si>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</si>
  <si>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</si>
  <si>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</si>
  <si>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</si>
  <si>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</si>
  <si>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</si>
  <si>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</si>
  <si>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</si>
  <si>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</si>
  <si>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</si>
  <si>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</si>
  <si>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</si>
  <si>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</si>
  <si>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</si>
  <si>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</si>
  <si>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</si>
  <si>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</si>
  <si>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</si>
  <si>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</si>
  <si>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</si>
  <si>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</si>
  <si>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</si>
  <si>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</si>
  <si>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</si>
  <si>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</si>
  <si>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</si>
  <si>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</si>
  <si>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</si>
  <si>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</si>
  <si>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</si>
  <si>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</si>
  <si>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</si>
  <si>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</si>
  <si>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</si>
  <si>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</si>
  <si>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</si>
  <si>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</si>
  <si>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</si>
  <si>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</si>
  <si>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</si>
  <si>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</si>
  <si>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</si>
  <si>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</si>
  <si>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</si>
  <si>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</si>
  <si>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</si>
  <si>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</si>
  <si>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</si>
  <si>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</si>
  <si>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</si>
  <si>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</si>
  <si>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</si>
  <si>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</si>
  <si>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</si>
  <si>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</si>
  <si>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</si>
  <si>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</si>
  <si>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</si>
  <si>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</si>
  <si>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</si>
  <si>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</si>
  <si>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</si>
  <si>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</si>
  <si>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</si>
  <si>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</si>
  <si>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</si>
  <si>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</si>
  <si>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</si>
  <si>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</si>
  <si>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</si>
  <si>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</si>
  <si>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</si>
  <si>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</si>
  <si>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</si>
  <si>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</si>
  <si>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</si>
  <si>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</si>
  <si>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</si>
  <si>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</si>
  <si>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</si>
  <si>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</si>
  <si>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</si>
  <si>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</si>
  <si>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</si>
  <si>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</si>
  <si>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</si>
  <si>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</si>
  <si>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</si>
  <si>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</si>
  <si>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</si>
  <si>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</si>
  <si>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</si>
  <si>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</si>
  <si>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</si>
  <si>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</si>
  <si>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</si>
  <si>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</si>
  <si>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</si>
  <si>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</si>
  <si>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</si>
  <si>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</si>
  <si>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</si>
  <si>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</si>
  <si>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</si>
  <si>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</si>
  <si>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</si>
  <si>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</si>
  <si>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</si>
  <si>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</si>
  <si>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</si>
  <si>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</si>
  <si>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</si>
  <si>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</si>
  <si>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</si>
  <si>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</si>
  <si>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</si>
  <si>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</si>
  <si>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</si>
  <si>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</si>
  <si>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</si>
  <si>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</si>
  <si>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</si>
  <si>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</si>
  <si>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</si>
  <si>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</si>
  <si>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</si>
  <si>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</si>
  <si>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</si>
  <si>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</si>
  <si>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</si>
  <si>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</si>
  <si>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</si>
  <si>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</si>
  <si>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</si>
  <si>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</si>
  <si>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</si>
  <si>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</si>
  <si>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</si>
  <si>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</si>
  <si>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</si>
  <si>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</si>
  <si>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</si>
  <si>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</si>
  <si>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</si>
  <si>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</si>
  <si>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</si>
  <si>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</si>
  <si>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</si>
  <si>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</si>
  <si>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</si>
  <si>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</si>
  <si>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</si>
  <si>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</si>
  <si>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</si>
  <si>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</si>
  <si>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</si>
  <si>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</si>
  <si>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</si>
  <si>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</si>
  <si>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</si>
  <si>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</si>
  <si>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</si>
  <si>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</si>
  <si>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</si>
  <si>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</si>
  <si>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</si>
  <si>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</si>
  <si>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</si>
  <si>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</si>
  <si>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</si>
  <si>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</si>
  <si>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</si>
  <si>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</si>
  <si>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</si>
  <si>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</si>
  <si>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</si>
  <si>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</si>
  <si>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</si>
  <si>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</si>
  <si>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</si>
  <si>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</si>
  <si>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</si>
  <si>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</si>
  <si>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</si>
  <si>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</si>
  <si>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</si>
  <si>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</si>
  <si>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</si>
  <si>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</si>
  <si>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</si>
  <si>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</si>
  <si>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</si>
  <si>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</si>
  <si>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</si>
  <si>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</si>
  <si>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</si>
  <si>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</si>
  <si>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</si>
  <si>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</si>
  <si>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</si>
  <si>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</si>
  <si>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</si>
  <si>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</si>
  <si>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</si>
  <si>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</si>
  <si>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</si>
  <si>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</si>
  <si>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</si>
  <si>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</si>
  <si>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</si>
  <si>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</si>
  <si>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</si>
  <si>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</si>
  <si>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</si>
  <si>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</si>
  <si>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</si>
  <si>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</si>
  <si>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</si>
  <si>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</si>
  <si>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</si>
  <si>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</si>
  <si>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</si>
  <si>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</si>
  <si>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</si>
  <si>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</si>
  <si>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</si>
  <si>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</si>
  <si>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</si>
  <si>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</si>
  <si>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</si>
  <si>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</si>
  <si>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</si>
  <si>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</si>
  <si>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</si>
  <si>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</si>
  <si>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</si>
  <si>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</si>
  <si>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</si>
  <si>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</si>
  <si>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</si>
  <si>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</si>
  <si>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</si>
  <si>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</si>
  <si>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</si>
  <si>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</si>
  <si>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</si>
  <si>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</si>
  <si>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</si>
  <si>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</si>
  <si>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</si>
  <si>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</si>
  <si>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</si>
  <si>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</si>
  <si>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</si>
  <si>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</si>
  <si>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</si>
  <si>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</si>
  <si>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</si>
  <si>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</si>
  <si>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</si>
  <si>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</si>
  <si>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</si>
  <si>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</si>
  <si>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</si>
  <si>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</si>
  <si>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</si>
  <si>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</si>
  <si>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</si>
  <si>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</si>
  <si>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</si>
  <si>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</si>
  <si>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</si>
  <si>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</si>
  <si>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</si>
  <si>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</si>
  <si>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</si>
  <si>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</si>
  <si>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</si>
  <si>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</si>
  <si>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</si>
  <si>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</si>
  <si>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</si>
  <si>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</si>
  <si>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</si>
  <si>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</si>
  <si>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</si>
  <si>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</si>
  <si>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</si>
  <si>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</si>
  <si>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</si>
  <si>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</si>
  <si>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</si>
  <si>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</si>
  <si>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</si>
  <si>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</si>
  <si>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</si>
  <si>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</si>
  <si>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</si>
  <si>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</si>
  <si>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</si>
  <si>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</si>
  <si>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</si>
  <si>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</si>
  <si>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</si>
  <si>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</si>
  <si>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</si>
  <si>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</si>
  <si>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</si>
  <si>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</si>
  <si>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</si>
  <si>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</si>
  <si>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</si>
  <si>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</si>
  <si>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</si>
  <si>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</si>
  <si>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</si>
  <si>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</si>
  <si>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</si>
  <si>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</si>
  <si>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</si>
  <si>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</si>
  <si>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</si>
  <si>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</si>
  <si>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</si>
  <si>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</si>
  <si>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</si>
  <si>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</si>
  <si>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</si>
  <si>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</si>
  <si>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</si>
  <si>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</si>
  <si>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</si>
  <si>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</si>
  <si>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</si>
  <si>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</si>
  <si>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</si>
  <si>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</si>
  <si>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</si>
  <si>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</si>
  <si>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</si>
  <si>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</si>
  <si>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</si>
  <si>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</si>
  <si>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</si>
  <si>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</si>
  <si>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</si>
  <si>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</si>
  <si>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</si>
  <si>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</si>
  <si>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</si>
  <si>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</si>
  <si>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</si>
  <si>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</si>
  <si>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</si>
  <si>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</si>
  <si>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</si>
  <si>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</si>
  <si>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</si>
  <si>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</si>
  <si>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</si>
  <si>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</si>
  <si>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</si>
  <si>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</si>
  <si>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</si>
  <si>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</si>
  <si>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</si>
  <si>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</si>
  <si>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</si>
  <si>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</si>
  <si>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</si>
  <si>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</si>
  <si>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</si>
  <si>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</si>
  <si>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</si>
  <si>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</si>
  <si>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</si>
  <si>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</si>
  <si>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</si>
  <si>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</si>
  <si>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</si>
  <si>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</si>
  <si>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</si>
  <si>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</si>
  <si>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</si>
  <si>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</si>
  <si>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</si>
  <si>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</si>
  <si>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</si>
  <si>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</si>
  <si>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</si>
  <si>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</si>
  <si>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</si>
  <si>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</si>
  <si>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</si>
  <si>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</si>
  <si>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</si>
  <si>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</si>
  <si>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</si>
  <si>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</si>
  <si>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</si>
  <si>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</si>
  <si>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</si>
  <si>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</si>
  <si>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</si>
  <si>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</si>
  <si>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</si>
  <si>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</si>
  <si>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</si>
  <si>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</si>
  <si>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</si>
  <si>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</si>
  <si>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</si>
  <si>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</si>
  <si>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</si>
  <si>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</si>
  <si>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</si>
  <si>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</si>
  <si>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</si>
  <si>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</si>
  <si>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</si>
  <si>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</si>
  <si>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</si>
  <si>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</si>
  <si>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</si>
  <si>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</si>
  <si>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</si>
  <si>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</si>
  <si>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</si>
  <si>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</si>
  <si>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</si>
  <si>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</si>
  <si>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</si>
  <si>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</si>
  <si>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</si>
  <si>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</si>
  <si>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</si>
  <si>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</si>
  <si>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</si>
  <si>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</si>
  <si>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</si>
  <si>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</si>
  <si>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</si>
  <si>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</si>
  <si>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</si>
  <si>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</si>
  <si>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</si>
  <si>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</si>
  <si>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</si>
  <si>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</si>
  <si>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</si>
  <si>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</si>
  <si>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</si>
  <si>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</si>
  <si>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</si>
  <si>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</si>
  <si>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</si>
  <si>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</si>
  <si>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</si>
  <si>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</si>
  <si>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</si>
  <si>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</si>
  <si>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</si>
  <si>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</si>
  <si>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</si>
  <si>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</si>
  <si>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</si>
  <si>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</si>
  <si>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</si>
  <si>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</si>
  <si>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</si>
  <si>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</si>
  <si>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</si>
  <si>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</si>
  <si>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</si>
  <si>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</si>
  <si>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</si>
  <si>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</si>
  <si>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</si>
  <si>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</si>
  <si>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</si>
  <si>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</si>
  <si>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</si>
  <si>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</si>
  <si>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</si>
  <si>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</si>
  <si>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</si>
  <si>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</si>
  <si>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</si>
  <si>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</si>
  <si>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</si>
  <si>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</si>
  <si>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</si>
  <si>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</si>
  <si>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</si>
  <si>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</si>
  <si>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</si>
  <si>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</si>
  <si>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</si>
  <si>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</si>
  <si>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</si>
  <si>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</si>
  <si>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</si>
  <si>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</si>
  <si>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</si>
  <si>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</si>
  <si>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</si>
  <si>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</si>
  <si>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</si>
  <si>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</si>
  <si>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</si>
  <si>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</si>
  <si>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</si>
  <si>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</si>
  <si>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</si>
  <si>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</si>
  <si>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</si>
  <si>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</si>
  <si>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</si>
  <si>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</si>
  <si>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</si>
  <si>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</si>
  <si>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</si>
  <si>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</si>
  <si>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</si>
  <si>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</si>
  <si>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</si>
  <si>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</si>
  <si>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</si>
  <si>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</si>
  <si>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</si>
  <si>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</si>
  <si>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</si>
  <si>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</si>
  <si>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</si>
  <si>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</si>
  <si>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</si>
  <si>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</si>
  <si>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</si>
  <si>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</si>
  <si>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</si>
  <si>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</si>
  <si>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</si>
  <si>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</si>
  <si>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</si>
  <si>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</si>
  <si>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</si>
  <si>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</si>
  <si>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</si>
  <si>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</si>
  <si>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</si>
  <si>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</si>
  <si>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</si>
  <si>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</si>
  <si>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</si>
  <si>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</si>
  <si>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</si>
  <si>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</si>
  <si>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</si>
  <si>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</si>
  <si>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</si>
  <si>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</si>
  <si>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</si>
  <si>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</si>
  <si>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</si>
  <si>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</si>
  <si>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</si>
  <si>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</si>
  <si>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</si>
  <si>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</si>
  <si>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</si>
  <si>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</si>
  <si>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</si>
  <si>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</si>
  <si>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</si>
  <si>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</si>
  <si>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</si>
  <si>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</si>
  <si>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</si>
  <si>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</si>
  <si>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</si>
  <si>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</si>
  <si>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</si>
  <si>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</si>
  <si>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</si>
  <si>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</si>
  <si>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</si>
  <si>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</si>
  <si>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</si>
  <si>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</si>
  <si>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</si>
  <si>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</si>
  <si>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</si>
  <si>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</si>
  <si>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</si>
  <si>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</si>
  <si>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</si>
  <si>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</si>
  <si>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</si>
  <si>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</si>
  <si>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</si>
  <si>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</si>
  <si>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</si>
  <si>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</si>
  <si>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</si>
  <si>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</si>
  <si>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</si>
  <si>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</si>
  <si>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</si>
  <si>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</si>
  <si>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</si>
  <si>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</si>
  <si>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</si>
  <si>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</si>
  <si>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</si>
  <si>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</si>
  <si>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</si>
  <si>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</si>
  <si>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</si>
  <si>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</si>
  <si>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</si>
  <si>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</si>
  <si>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</si>
  <si>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</si>
  <si>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</si>
  <si>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</si>
  <si>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</si>
  <si>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</si>
  <si>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</si>
  <si>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</si>
  <si>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</si>
  <si>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</si>
  <si>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</si>
  <si>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</si>
  <si>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</si>
  <si>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</si>
  <si>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</si>
  <si>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</si>
  <si>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</si>
  <si>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</si>
  <si>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</si>
  <si>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</si>
  <si>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</si>
  <si>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</si>
  <si>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</si>
  <si>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</si>
  <si>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</si>
  <si>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</si>
  <si>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</si>
  <si>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</si>
  <si>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</si>
  <si>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</si>
  <si>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</si>
  <si>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</si>
  <si>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</si>
  <si>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</si>
  <si>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</si>
  <si>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</si>
  <si>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</si>
  <si>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</si>
  <si>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</si>
  <si>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</si>
  <si>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</si>
  <si>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</si>
  <si>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</si>
  <si>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</si>
  <si>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</si>
  <si>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</si>
  <si>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</si>
  <si>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</si>
  <si>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</si>
  <si>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</si>
  <si>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</si>
  <si>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</si>
  <si>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</si>
  <si>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</si>
  <si>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</si>
  <si>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</si>
  <si>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</si>
  <si>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</si>
  <si>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</si>
  <si>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</si>
  <si>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</si>
  <si>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</si>
  <si>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</si>
  <si>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</si>
  <si>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</si>
  <si>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</si>
  <si>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</si>
  <si>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</si>
  <si>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</si>
  <si>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</si>
  <si>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</si>
  <si>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</si>
  <si>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</si>
  <si>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</si>
  <si>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</si>
  <si>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</si>
  <si>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</si>
  <si>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</si>
  <si>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</si>
  <si>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</si>
  <si>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</si>
  <si>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</si>
  <si>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</si>
  <si>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</si>
  <si>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</si>
  <si>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</si>
  <si>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</si>
  <si>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</si>
  <si>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</si>
  <si>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</si>
  <si>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</si>
  <si>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</si>
  <si>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</si>
  <si>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</si>
  <si>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</si>
  <si>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</si>
  <si>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</si>
  <si>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</si>
  <si>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</si>
  <si>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</si>
  <si>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</si>
  <si>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</si>
  <si>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</si>
  <si>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</si>
  <si>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</si>
  <si>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</si>
  <si>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</si>
  <si>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</si>
  <si>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</si>
  <si>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</si>
  <si>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</si>
  <si>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</si>
  <si>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</si>
  <si>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</si>
  <si>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</si>
  <si>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</si>
  <si>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</si>
  <si>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</si>
  <si>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</si>
  <si>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</si>
  <si>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</si>
  <si>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</si>
  <si>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</si>
  <si>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</si>
  <si>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</si>
  <si>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</si>
  <si>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</si>
  <si>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</si>
  <si>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</si>
  <si>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</si>
  <si>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</si>
  <si>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</si>
  <si>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</si>
  <si>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</si>
  <si>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</si>
  <si>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</si>
  <si>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</si>
  <si>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</si>
  <si>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</si>
  <si>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</si>
  <si>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</si>
  <si>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</si>
  <si>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</si>
  <si>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</si>
  <si>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</si>
  <si>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</si>
  <si>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</si>
  <si>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</si>
  <si>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</si>
  <si>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</si>
  <si>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</si>
  <si>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</si>
  <si>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</si>
  <si>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</si>
  <si>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</si>
  <si>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</si>
  <si>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</si>
  <si>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</si>
  <si>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</si>
  <si>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</si>
  <si>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</si>
  <si>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</si>
  <si>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</si>
  <si>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</si>
  <si>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</si>
  <si>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</si>
  <si>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</si>
  <si>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</si>
  <si>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</si>
  <si>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</si>
  <si>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</si>
  <si>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</si>
  <si>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</si>
  <si>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</si>
  <si>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</si>
  <si>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</si>
  <si>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</si>
  <si>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</si>
  <si>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</si>
  <si>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</si>
  <si>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</si>
  <si>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</si>
  <si>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</si>
  <si>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</si>
  <si>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</si>
  <si>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</si>
  <si>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</si>
  <si>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</si>
  <si>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</si>
  <si>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</si>
  <si>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</si>
  <si>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</si>
  <si>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</si>
  <si>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</si>
  <si>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</si>
  <si>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</si>
  <si>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</si>
  <si>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</si>
  <si>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</si>
  <si>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</si>
  <si>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</si>
  <si>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</si>
  <si>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</si>
  <si>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</si>
  <si>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</si>
  <si>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</si>
  <si>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</si>
  <si>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</si>
  <si>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</si>
  <si>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</si>
  <si>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</si>
  <si>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</si>
  <si>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</si>
  <si>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</si>
  <si>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</si>
  <si>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</si>
  <si>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</si>
  <si>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</si>
  <si>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</si>
  <si>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</si>
  <si>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</si>
  <si>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</si>
  <si>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</si>
  <si>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</si>
  <si>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</si>
  <si>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</si>
  <si>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</si>
  <si>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</si>
  <si>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</si>
  <si>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</si>
  <si>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</si>
  <si>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</si>
  <si>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</si>
  <si>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</si>
  <si>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</si>
  <si>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</si>
  <si>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</si>
  <si>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</si>
  <si>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</si>
  <si>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</si>
  <si>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</si>
  <si>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</si>
  <si>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</si>
  <si>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</si>
  <si>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</si>
  <si>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</si>
  <si>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</si>
  <si>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</si>
  <si>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</si>
  <si>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</si>
  <si>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</si>
  <si>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</si>
  <si>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</si>
  <si>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</si>
  <si>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</si>
  <si>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</si>
  <si>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</si>
  <si>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</si>
  <si>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</si>
  <si>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</si>
  <si>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</si>
  <si>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</si>
  <si>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</si>
  <si>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</si>
  <si>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</si>
  <si>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</si>
  <si>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</si>
  <si>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</si>
  <si>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</si>
  <si>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</si>
  <si>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</si>
  <si>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</si>
  <si>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</si>
  <si>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</si>
  <si>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</si>
  <si>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</si>
  <si>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</si>
  <si>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</si>
  <si>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</si>
  <si>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</si>
  <si>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</si>
  <si>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</si>
  <si>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</si>
  <si>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</si>
  <si>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</si>
  <si>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</si>
  <si>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</si>
  <si>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</si>
  <si>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</si>
  <si>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</si>
  <si>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</si>
  <si>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</si>
  <si>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</si>
  <si>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</si>
  <si>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</si>
  <si>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</si>
  <si>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</si>
  <si>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</si>
  <si>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</si>
  <si>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</si>
  <si>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</si>
  <si>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</si>
  <si>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</si>
  <si>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</si>
  <si>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</si>
  <si>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</si>
  <si>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</si>
  <si>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</si>
  <si>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</si>
  <si>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</si>
  <si>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</si>
  <si>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</si>
  <si>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</si>
  <si>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</si>
  <si>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</si>
  <si>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</si>
  <si>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</si>
  <si>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</si>
  <si>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</si>
  <si>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</si>
  <si>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</si>
  <si>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</si>
  <si>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</si>
  <si>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</si>
  <si>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</si>
  <si>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</si>
  <si>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</si>
  <si>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</si>
  <si>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</si>
  <si>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</si>
  <si>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</si>
  <si>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</si>
  <si>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</si>
  <si>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</si>
  <si>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</si>
  <si>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</si>
  <si>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</si>
  <si>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</si>
  <si>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</si>
  <si>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</si>
  <si>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</si>
  <si>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</si>
  <si>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</si>
  <si>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</si>
  <si>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</si>
  <si>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</si>
  <si>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</si>
  <si>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</si>
  <si>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</si>
  <si>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</si>
  <si>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</si>
  <si>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</si>
  <si>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</si>
  <si>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</si>
  <si>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</si>
  <si>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</si>
  <si>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</si>
  <si>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</si>
  <si>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</si>
  <si>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</si>
  <si>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</si>
  <si>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</si>
  <si>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</si>
  <si>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</si>
  <si>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</si>
  <si>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</si>
  <si>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</si>
  <si>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</si>
  <si>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</si>
  <si>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</si>
  <si>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</si>
  <si>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</si>
  <si>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</si>
  <si>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</si>
  <si>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</si>
  <si>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</si>
  <si>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</si>
  <si>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</si>
  <si>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</si>
  <si>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</si>
  <si>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</si>
  <si>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</si>
  <si>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</si>
  <si>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</si>
  <si>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</si>
  <si>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</si>
  <si>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</si>
  <si>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</si>
  <si>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</si>
  <si>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</si>
  <si>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</si>
  <si>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</si>
  <si>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</si>
  <si>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</si>
  <si>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</si>
  <si>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</si>
  <si>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</si>
  <si>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</si>
  <si>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</si>
  <si>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</si>
  <si>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</si>
  <si>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</si>
  <si>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</si>
  <si>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</si>
  <si>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</si>
  <si>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</si>
  <si>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</si>
  <si>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</si>
  <si>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</si>
  <si>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</si>
  <si>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</si>
  <si>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</si>
  <si>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</si>
  <si>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</si>
  <si>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</si>
  <si>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</si>
  <si>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</si>
  <si>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</si>
  <si>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</si>
  <si>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</si>
  <si>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</si>
  <si>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</si>
  <si>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</si>
  <si>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</si>
  <si>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</si>
  <si>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</si>
  <si>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</si>
  <si>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</si>
  <si>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</si>
  <si>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</si>
  <si>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</si>
  <si>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</si>
  <si>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</si>
  <si>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</si>
  <si>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</si>
  <si>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</si>
  <si>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</si>
  <si>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</si>
  <si>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</si>
  <si>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</si>
  <si>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</si>
  <si>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</si>
  <si>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</si>
  <si>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</si>
  <si>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</si>
  <si>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</si>
  <si>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</si>
  <si>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</si>
  <si>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</si>
  <si>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</si>
  <si>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</si>
  <si>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</si>
  <si>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</si>
  <si>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</si>
  <si>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</si>
  <si>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</si>
  <si>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</si>
  <si>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</si>
  <si>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</si>
  <si>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</si>
  <si>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</si>
  <si>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</si>
  <si>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</si>
  <si>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</si>
  <si>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</si>
  <si>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</si>
  <si>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</si>
  <si>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</si>
  <si>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</si>
  <si>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</si>
  <si>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</si>
  <si>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</si>
  <si>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</si>
  <si>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</si>
  <si>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</si>
  <si>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</si>
  <si>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</si>
  <si>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</si>
  <si>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</si>
  <si>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</si>
  <si>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</si>
  <si>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</si>
  <si>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</si>
  <si>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</si>
  <si>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</si>
  <si>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</si>
  <si>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</si>
  <si>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</si>
  <si>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</si>
  <si>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</si>
  <si>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</si>
  <si>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</si>
  <si>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</si>
  <si>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</si>
  <si>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</si>
  <si>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</si>
  <si>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</si>
  <si>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</si>
  <si>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</si>
  <si>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</si>
  <si>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</si>
  <si>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</si>
  <si>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</si>
  <si>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</si>
  <si>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</si>
  <si>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</si>
  <si>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</si>
  <si>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</si>
  <si>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</si>
  <si>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</si>
  <si>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</si>
  <si>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</si>
  <si>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</si>
  <si>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</si>
  <si>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</si>
  <si>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</si>
  <si>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</si>
  <si>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</si>
  <si>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</si>
  <si>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</si>
  <si>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</si>
  <si>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</si>
  <si>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</si>
  <si>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</si>
  <si>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</si>
  <si>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</si>
  <si>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</si>
  <si>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</si>
  <si>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</si>
  <si>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</si>
  <si>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</si>
  <si>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</si>
  <si>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</si>
  <si>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</si>
  <si>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</si>
  <si>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</si>
  <si>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</si>
  <si>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</si>
  <si>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</si>
  <si>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</si>
  <si>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</si>
  <si>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</si>
  <si>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</si>
  <si>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</si>
  <si>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</si>
  <si>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</si>
  <si>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</si>
  <si>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</si>
  <si>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</si>
  <si>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</si>
  <si>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</si>
  <si>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</si>
  <si>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</si>
  <si>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</si>
  <si>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</si>
  <si>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</si>
  <si>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</si>
  <si>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</si>
  <si>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</si>
  <si>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</si>
  <si>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</si>
  <si>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</si>
  <si>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</si>
  <si>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</si>
  <si>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</si>
  <si>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</si>
  <si>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</si>
  <si>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</si>
  <si>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</si>
  <si>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</si>
  <si>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</si>
  <si>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</si>
  <si>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</si>
  <si>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</si>
  <si>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</si>
  <si>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</si>
  <si>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</si>
  <si>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</si>
  <si>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</si>
  <si>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</si>
  <si>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</si>
  <si>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</si>
  <si>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</si>
  <si>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</si>
  <si>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</si>
  <si>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</si>
  <si>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</si>
  <si>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</si>
  <si>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</si>
  <si>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</si>
  <si>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</si>
  <si>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</si>
  <si>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</si>
  <si>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</si>
  <si>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</si>
  <si>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</si>
  <si>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</si>
  <si>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</si>
  <si>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</si>
  <si>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</si>
  <si>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</si>
  <si>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</si>
  <si>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</si>
  <si>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</si>
  <si>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</si>
  <si>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</si>
  <si>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</si>
  <si>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</si>
  <si>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</si>
  <si>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</si>
  <si>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</si>
  <si>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</si>
  <si>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</si>
  <si>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</si>
  <si>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</si>
  <si>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</si>
  <si>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</si>
  <si>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</si>
  <si>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</si>
  <si>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</si>
  <si>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</si>
  <si>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</si>
  <si>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</si>
  <si>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</si>
  <si>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</si>
  <si>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</si>
  <si>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</si>
  <si>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</si>
  <si>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</si>
  <si>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</si>
  <si>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</si>
  <si>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</si>
  <si>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</si>
  <si>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</si>
  <si>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</si>
  <si>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</si>
  <si>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</si>
  <si>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</si>
  <si>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</si>
  <si>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</si>
  <si>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</si>
  <si>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</si>
  <si>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</si>
  <si>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</si>
  <si>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</si>
  <si>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</si>
  <si>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</si>
  <si>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</si>
  <si>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</si>
  <si>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</si>
  <si>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</si>
  <si>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</si>
  <si>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</si>
  <si>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</si>
  <si>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</si>
  <si>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</si>
  <si>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</si>
  <si>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</si>
  <si>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</si>
  <si>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</si>
  <si>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</si>
  <si>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</si>
  <si>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</si>
  <si>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</si>
  <si>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</si>
  <si>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</si>
  <si>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</si>
  <si>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</si>
  <si>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</si>
  <si>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</si>
  <si>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</si>
  <si>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</si>
  <si>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</si>
  <si>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</si>
  <si>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</si>
  <si>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</si>
  <si>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</si>
  <si>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</si>
  <si>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</si>
  <si>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</si>
  <si>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</si>
  <si>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</si>
  <si>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</si>
  <si>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</si>
  <si>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</si>
  <si>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</si>
  <si>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</si>
  <si>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</si>
  <si>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</si>
  <si>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</si>
  <si>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</si>
  <si>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</si>
  <si>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</si>
  <si>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</si>
  <si>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</si>
  <si>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</si>
  <si>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</si>
  <si>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</si>
  <si>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</si>
  <si>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</si>
  <si>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</si>
  <si>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</si>
  <si>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</si>
  <si>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</si>
  <si>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</si>
  <si>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</si>
  <si>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</si>
  <si>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</si>
  <si>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</si>
  <si>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</si>
  <si>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</si>
  <si>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</si>
  <si>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</si>
  <si>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</si>
  <si>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</si>
  <si>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</si>
  <si>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</si>
  <si>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</si>
  <si>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</si>
  <si>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</si>
  <si>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</si>
  <si>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</si>
  <si>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</si>
  <si>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</si>
  <si>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</si>
  <si>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</si>
  <si>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</si>
  <si>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</si>
  <si>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</si>
  <si>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</si>
  <si>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</si>
  <si>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</si>
  <si>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</si>
  <si>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</si>
  <si>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</si>
  <si>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</si>
  <si>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</si>
  <si>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</si>
  <si>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</si>
  <si>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</si>
  <si>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</si>
  <si>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</si>
  <si>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</si>
  <si>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</si>
  <si>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</si>
  <si>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</si>
  <si>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</si>
  <si>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</si>
  <si>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</si>
  <si>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</si>
  <si>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</si>
  <si>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</si>
  <si>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</si>
  <si>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</si>
  <si>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</si>
  <si>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</si>
  <si>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</si>
  <si>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</si>
  <si>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</si>
  <si>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</si>
  <si>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</si>
  <si>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</si>
  <si>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</si>
  <si>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</si>
  <si>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</si>
  <si>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</si>
  <si>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</si>
  <si>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</si>
  <si>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</si>
  <si>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</si>
  <si>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</si>
  <si>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</si>
  <si>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</si>
  <si>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</si>
  <si>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</si>
  <si>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</si>
  <si>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</si>
  <si>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</si>
  <si>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</si>
  <si>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</si>
  <si>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</si>
  <si>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</si>
  <si>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</si>
  <si>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</si>
  <si>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</si>
  <si>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</si>
  <si>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</si>
  <si>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</si>
  <si>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</si>
  <si>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</si>
  <si>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</si>
  <si>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</si>
  <si>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</si>
  <si>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</si>
  <si>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</si>
  <si>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</si>
  <si>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</si>
  <si>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</si>
  <si>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</si>
  <si>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</si>
  <si>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</si>
  <si>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</si>
  <si>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</si>
  <si>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</si>
  <si>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</si>
  <si>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</si>
  <si>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</si>
  <si>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</si>
  <si>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</si>
  <si>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</si>
  <si>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</si>
  <si>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</si>
  <si>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</si>
  <si>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</si>
  <si>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</si>
  <si>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</si>
  <si>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</si>
  <si>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</si>
  <si>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</si>
  <si>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</si>
  <si>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</si>
  <si>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</si>
  <si>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</si>
  <si>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</si>
  <si>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</si>
  <si>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</si>
  <si>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</si>
  <si>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</si>
  <si>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</si>
  <si>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</si>
  <si>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</si>
  <si>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</si>
  <si>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</si>
  <si>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</si>
  <si>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</si>
  <si>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</si>
  <si>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</si>
  <si>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</si>
  <si>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</si>
  <si>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</si>
  <si>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</si>
  <si>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</si>
  <si>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</si>
  <si>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</si>
  <si>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</si>
  <si>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</si>
  <si>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</si>
  <si>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</si>
  <si>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</si>
  <si>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</si>
  <si>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</si>
  <si>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</si>
  <si>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</si>
  <si>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</si>
  <si>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</si>
  <si>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</si>
  <si>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</si>
  <si>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</si>
  <si>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</si>
  <si>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</si>
  <si>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</si>
  <si>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</si>
  <si>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</si>
  <si>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</si>
  <si>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</si>
  <si>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</si>
  <si>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</si>
  <si>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</si>
  <si>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</si>
  <si>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</si>
  <si>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</si>
  <si>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</si>
  <si>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</si>
  <si>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</si>
  <si>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</si>
  <si>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</si>
  <si>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</si>
  <si>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</si>
  <si>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</si>
  <si>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</si>
  <si>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</si>
  <si>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</si>
  <si>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</si>
  <si>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</si>
  <si>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</si>
  <si>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</si>
  <si>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</si>
  <si>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</si>
  <si>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</si>
  <si>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</si>
  <si>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</si>
  <si>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</si>
  <si>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</si>
  <si>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</si>
  <si>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</si>
  <si>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</si>
  <si>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</si>
  <si>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</si>
  <si>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</si>
  <si>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</si>
  <si>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</si>
  <si>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</si>
  <si>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</si>
  <si>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</si>
  <si>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</si>
  <si>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</si>
  <si>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</si>
  <si>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</si>
  <si>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</si>
  <si>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</si>
  <si>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</si>
  <si>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</si>
  <si>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</si>
  <si>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</si>
  <si>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</si>
  <si>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</si>
  <si>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</si>
  <si>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</si>
  <si>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</si>
  <si>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</si>
  <si>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</si>
  <si>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</si>
  <si>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</si>
  <si>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</si>
  <si>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</si>
  <si>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</si>
  <si>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</si>
  <si>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</si>
  <si>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</si>
  <si>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</si>
  <si>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</si>
  <si>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</si>
  <si>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</si>
  <si>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</si>
  <si>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</si>
  <si>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</si>
  <si>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</si>
  <si>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</si>
  <si>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</si>
  <si>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</si>
  <si>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</si>
  <si>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</si>
  <si>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</si>
  <si>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</si>
  <si>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</si>
  <si>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</si>
  <si>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</si>
  <si>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</si>
  <si>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</si>
  <si>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</si>
  <si>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</si>
  <si>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</si>
  <si>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</si>
  <si>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</si>
  <si>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</si>
  <si>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</si>
  <si>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</si>
  <si>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</si>
  <si>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</si>
  <si>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</si>
  <si>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</si>
  <si>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</si>
  <si>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</si>
  <si>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</si>
  <si>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</si>
  <si>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</si>
  <si>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</si>
  <si>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</si>
  <si>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</si>
  <si>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</si>
  <si>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</si>
  <si>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</si>
  <si>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</si>
  <si>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</si>
  <si>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</si>
  <si>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</si>
  <si>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</si>
  <si>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</si>
  <si>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</si>
  <si>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</si>
  <si>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</si>
  <si>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</si>
  <si>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</si>
  <si>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</si>
  <si>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</si>
  <si>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</si>
  <si>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</si>
  <si>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</si>
  <si>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</si>
  <si>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</si>
  <si>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</si>
  <si>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</si>
  <si>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</si>
  <si>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</si>
  <si>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</si>
  <si>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</si>
  <si>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</si>
  <si>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</si>
  <si>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</si>
  <si>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</si>
  <si>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</si>
  <si>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</si>
  <si>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</si>
  <si>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</si>
  <si>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</si>
  <si>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</si>
  <si>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</si>
  <si>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</si>
  <si>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</si>
  <si>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</si>
  <si>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</si>
  <si>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</si>
  <si>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</si>
  <si>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</si>
  <si>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</si>
  <si>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</si>
  <si>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</si>
  <si>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</si>
  <si>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</si>
  <si>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</si>
  <si>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</si>
  <si>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</si>
  <si>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</si>
  <si>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</si>
  <si>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</si>
  <si>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</si>
  <si>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</si>
  <si>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</si>
  <si>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</si>
  <si>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</si>
  <si>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</si>
  <si>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</si>
  <si>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</si>
  <si>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</si>
  <si>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</si>
  <si>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</si>
  <si>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</si>
  <si>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</si>
  <si>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</si>
  <si>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</si>
  <si>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</si>
  <si>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</si>
  <si>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</si>
  <si>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</si>
  <si>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</si>
  <si>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</si>
  <si>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</si>
  <si>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</si>
  <si>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</si>
  <si>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</si>
  <si>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</si>
  <si>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</si>
  <si>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</si>
  <si>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</si>
  <si>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</si>
  <si>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</si>
  <si>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</si>
  <si>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</si>
  <si>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</si>
  <si>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</si>
  <si>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</si>
  <si>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</si>
  <si>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</si>
  <si>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</si>
  <si>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</si>
  <si>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</si>
  <si>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</si>
  <si>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</si>
  <si>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</si>
  <si>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</si>
  <si>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</si>
  <si>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</si>
  <si>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</si>
  <si>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</si>
  <si>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</si>
  <si>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</si>
  <si>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</si>
  <si>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</si>
  <si>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</si>
  <si>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</si>
  <si>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</si>
  <si>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</si>
  <si>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</si>
  <si>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</si>
  <si>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</si>
  <si>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</si>
  <si>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</si>
  <si>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</si>
  <si>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</si>
  <si>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</si>
  <si>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</si>
  <si>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</si>
  <si>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</si>
  <si>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</si>
  <si>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</si>
  <si>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</si>
  <si>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</si>
  <si>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</si>
  <si>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</si>
  <si>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</si>
  <si>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</si>
  <si>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</si>
  <si>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</si>
  <si>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</si>
  <si>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</si>
  <si>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</si>
  <si>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</si>
  <si>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</si>
  <si>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</si>
  <si>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</si>
  <si>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</si>
  <si>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</si>
  <si>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</si>
  <si>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</si>
  <si>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</si>
  <si>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</si>
  <si>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</si>
  <si>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</si>
  <si>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</si>
  <si>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</si>
  <si>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</si>
  <si>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</si>
  <si>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</si>
  <si>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</si>
  <si>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</si>
  <si>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</si>
  <si>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</si>
  <si>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</si>
  <si>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</si>
  <si>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</si>
  <si>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</si>
  <si>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</si>
  <si>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</si>
  <si>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</si>
  <si>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</si>
  <si>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</si>
  <si>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</si>
  <si>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</si>
  <si>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</si>
  <si>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</si>
  <si>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</si>
  <si>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</si>
  <si>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</si>
  <si>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</si>
  <si>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</si>
  <si>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</si>
  <si>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</si>
  <si>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</si>
  <si>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</si>
  <si>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</si>
  <si>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</si>
  <si>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</si>
  <si>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</si>
  <si>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</si>
  <si>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</si>
  <si>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</si>
  <si>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</si>
  <si>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</si>
  <si>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</si>
  <si>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</si>
  <si>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</si>
  <si>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</si>
  <si>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</si>
  <si>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</si>
  <si>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</si>
  <si>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</si>
  <si>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</si>
  <si>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</si>
  <si>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</si>
  <si>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</si>
  <si>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</si>
  <si>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</si>
  <si>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</si>
  <si>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</si>
  <si>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</si>
  <si>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</si>
  <si>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</si>
  <si>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</si>
  <si>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</si>
  <si>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</si>
  <si>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</si>
  <si>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</si>
  <si>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</si>
  <si>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</si>
  <si>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</si>
  <si>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</si>
  <si>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</si>
  <si>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</si>
  <si>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</si>
  <si>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</si>
  <si>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</si>
  <si>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</si>
  <si>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</si>
  <si>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</si>
  <si>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</si>
  <si>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</si>
  <si>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</si>
  <si>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</si>
  <si>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</si>
  <si>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</si>
  <si>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</si>
  <si>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</si>
  <si>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</si>
  <si>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</si>
  <si>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</si>
  <si>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</si>
  <si>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</si>
  <si>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</si>
  <si>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</si>
  <si>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</si>
  <si>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</si>
  <si>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</si>
  <si>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</si>
  <si>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</si>
  <si>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</si>
  <si>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</si>
  <si>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</si>
  <si>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</si>
  <si>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</si>
  <si>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</si>
  <si>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</si>
  <si>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</si>
  <si>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</si>
  <si>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</si>
  <si>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</si>
  <si>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</si>
  <si>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</si>
  <si>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</si>
  <si>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</si>
  <si>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</si>
  <si>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</si>
  <si>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</si>
  <si>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</si>
  <si>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</si>
  <si>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</si>
  <si>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</si>
  <si>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</si>
  <si>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</si>
  <si>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</si>
  <si>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</si>
  <si>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</si>
  <si>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</si>
  <si>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</si>
  <si>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</si>
  <si>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</si>
  <si>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</si>
  <si>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</si>
  <si>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</si>
  <si>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</si>
  <si>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</si>
  <si>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</si>
  <si>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</si>
  <si>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</si>
  <si>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</si>
  <si>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</si>
  <si>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</si>
  <si>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</si>
  <si>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</si>
  <si>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</si>
  <si>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</si>
  <si>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</si>
  <si>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</si>
  <si>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</si>
  <si>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</si>
  <si>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</si>
  <si>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</si>
  <si>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</si>
  <si>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</si>
  <si>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</si>
  <si>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</si>
  <si>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</si>
  <si>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</si>
  <si>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</si>
  <si>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</si>
  <si>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</si>
  <si>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</si>
  <si>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</si>
  <si>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</si>
  <si>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</si>
  <si>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</si>
  <si>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</si>
  <si>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</si>
  <si>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</si>
  <si>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</si>
  <si>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</si>
  <si>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</si>
  <si>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</si>
  <si>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</si>
  <si>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</si>
  <si>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</si>
  <si>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</si>
  <si>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</si>
  <si>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</si>
  <si>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</si>
  <si>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</si>
  <si>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</si>
  <si>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</si>
  <si>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</si>
  <si>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</si>
  <si>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</si>
  <si>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</si>
  <si>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</si>
  <si>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</si>
  <si>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</si>
  <si>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</si>
  <si>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</si>
  <si>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</si>
  <si>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</si>
  <si>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</si>
  <si>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</si>
  <si>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</si>
  <si>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</si>
  <si>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</si>
  <si>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</si>
  <si>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</si>
  <si>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</si>
  <si>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</si>
  <si>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</si>
  <si>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</si>
  <si>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</si>
  <si>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</si>
  <si>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</si>
  <si>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</si>
  <si>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</si>
  <si>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</si>
  <si>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</si>
  <si>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</si>
  <si>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</si>
  <si>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</si>
  <si>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</si>
  <si>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</si>
  <si>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</si>
  <si>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</si>
  <si>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</si>
  <si>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</si>
  <si>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</si>
  <si>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</si>
  <si>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</si>
  <si>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</si>
  <si>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</si>
  <si>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</si>
  <si>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</si>
  <si>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</si>
  <si>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</si>
  <si>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</si>
  <si>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</si>
  <si>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</si>
  <si>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</si>
  <si>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</si>
  <si>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</si>
  <si>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</si>
  <si>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</si>
  <si>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</si>
  <si>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</si>
  <si>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</si>
  <si>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</si>
  <si>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</si>
  <si>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</si>
  <si>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</si>
  <si>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</si>
  <si>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</si>
  <si>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</si>
  <si>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</si>
  <si>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</si>
  <si>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</si>
  <si>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</si>
  <si>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</si>
  <si>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</si>
  <si>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</si>
  <si>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</si>
  <si>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</si>
  <si>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</si>
  <si>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</si>
  <si>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</si>
  <si>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</si>
  <si>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</si>
  <si>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</si>
  <si>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</si>
  <si>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</si>
  <si>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</si>
  <si>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</si>
  <si>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</si>
  <si>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</si>
  <si>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</si>
  <si>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</si>
  <si>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</si>
  <si>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</si>
  <si>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</si>
  <si>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</si>
  <si>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</si>
  <si>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</si>
  <si>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</si>
  <si>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</si>
  <si>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</si>
  <si>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</si>
  <si>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</si>
  <si>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</si>
  <si>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</si>
  <si>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</si>
  <si>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</si>
  <si>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</si>
  <si>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</si>
  <si>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</si>
  <si>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</si>
  <si>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</si>
  <si>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</si>
  <si>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</si>
  <si>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</si>
  <si>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</si>
  <si>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</si>
  <si>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</si>
  <si>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</si>
  <si>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</si>
  <si>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</si>
  <si>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</si>
  <si>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</si>
  <si>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</si>
  <si>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</si>
  <si>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</si>
  <si>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</si>
  <si>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</si>
  <si>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</si>
  <si>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</si>
  <si>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</si>
  <si>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</si>
  <si>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</si>
  <si>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</si>
  <si>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</si>
  <si>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</si>
  <si>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</si>
  <si>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</si>
  <si>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</si>
  <si>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</si>
  <si>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</si>
  <si>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</si>
  <si>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</si>
  <si>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</si>
  <si>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</si>
  <si>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</si>
  <si>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</si>
  <si>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</si>
  <si>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</si>
  <si>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</si>
  <si>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</si>
  <si>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</si>
  <si>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</si>
  <si>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</si>
  <si>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</si>
  <si>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</si>
  <si>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</si>
  <si>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</si>
  <si>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</si>
  <si>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</si>
  <si>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</si>
  <si>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</si>
  <si>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</si>
  <si>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</si>
  <si>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</si>
  <si>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</si>
  <si>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</si>
  <si>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</si>
  <si>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</si>
  <si>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</si>
  <si>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</si>
  <si>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</si>
  <si>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</si>
  <si>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</si>
  <si>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</si>
  <si>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</si>
  <si>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</si>
  <si>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</si>
  <si>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</si>
  <si>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</si>
  <si>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</si>
  <si>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</si>
  <si>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</si>
  <si>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</si>
  <si>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</si>
  <si>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</si>
  <si>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</si>
  <si>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</si>
  <si>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</si>
  <si>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</si>
  <si>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</si>
  <si>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</si>
  <si>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</si>
  <si>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</si>
  <si>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</si>
  <si>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</si>
  <si>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</si>
  <si>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</si>
  <si>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</si>
  <si>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</si>
  <si>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</si>
  <si>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</si>
  <si>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</si>
  <si>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</si>
  <si>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</si>
  <si>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</si>
  <si>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</si>
  <si>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</si>
  <si>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</si>
  <si>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</si>
  <si>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</si>
  <si>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</si>
  <si>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</si>
  <si>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</si>
  <si>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</si>
  <si>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</si>
  <si>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</si>
  <si>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</si>
  <si>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</si>
  <si>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</si>
  <si>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</si>
  <si>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</si>
  <si>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</si>
  <si>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</si>
  <si>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</si>
  <si>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</si>
  <si>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</si>
  <si>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</si>
  <si>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</si>
  <si>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</si>
  <si>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</si>
  <si>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</si>
  <si>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</si>
  <si>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</si>
  <si>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</si>
  <si>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</si>
  <si>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</si>
  <si>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</si>
  <si>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</si>
  <si>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</si>
  <si>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</si>
  <si>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</si>
  <si>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</si>
  <si>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</si>
  <si>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</si>
  <si>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</si>
  <si>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</si>
  <si>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</si>
  <si>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</si>
  <si>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</si>
  <si>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</si>
  <si>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</si>
  <si>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</si>
  <si>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</si>
  <si>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</si>
  <si>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</si>
  <si>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</si>
  <si>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</si>
  <si>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</si>
  <si>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</si>
  <si>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</si>
  <si>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</si>
  <si>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</si>
  <si>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</si>
  <si>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</si>
  <si>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</si>
  <si>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</si>
  <si>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</si>
  <si>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</si>
  <si>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</si>
  <si>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</si>
  <si>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</si>
  <si>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</si>
  <si>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</si>
  <si>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</si>
  <si>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</si>
  <si>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</si>
  <si>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</si>
  <si>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</si>
  <si>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</si>
  <si>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</si>
  <si>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</si>
  <si>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</si>
  <si>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</si>
  <si>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</si>
  <si>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</si>
  <si>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</si>
  <si>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</si>
  <si>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</si>
  <si>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</si>
  <si>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</si>
  <si>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</si>
  <si>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</si>
  <si>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</si>
  <si>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</si>
  <si>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</si>
  <si>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</si>
  <si>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</si>
  <si>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</si>
  <si>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</si>
  <si>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</si>
  <si>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</si>
  <si>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</si>
  <si>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</si>
  <si>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</si>
  <si>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</si>
  <si>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</si>
  <si>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</si>
  <si>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</si>
  <si>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</si>
  <si>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</si>
  <si>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</si>
  <si>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</si>
  <si>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</si>
  <si>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</si>
  <si>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</si>
  <si>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</si>
  <si>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</si>
  <si>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</si>
  <si>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</si>
  <si>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</si>
  <si>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</si>
  <si>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</si>
  <si>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</si>
  <si>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</si>
  <si>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</si>
  <si>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</si>
  <si>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</si>
  <si>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</si>
  <si>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</si>
  <si>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</si>
  <si>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</si>
  <si>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</si>
  <si>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</si>
  <si>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</si>
  <si>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</si>
  <si>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</si>
  <si>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</si>
  <si>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</si>
  <si>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</si>
  <si>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</si>
  <si>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</si>
  <si>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</si>
  <si>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</si>
  <si>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</si>
  <si>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</si>
  <si>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</si>
  <si>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</si>
  <si>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</si>
  <si>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</si>
  <si>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</si>
  <si>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</si>
  <si>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</si>
  <si>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</si>
  <si>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</si>
  <si>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</si>
  <si>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</si>
  <si>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</si>
  <si>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</si>
  <si>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</si>
  <si>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</si>
  <si>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</si>
  <si>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</si>
  <si>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</si>
  <si>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</si>
  <si>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</si>
  <si>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</si>
  <si>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</si>
  <si>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</si>
  <si>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</si>
  <si>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</si>
  <si>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</si>
  <si>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</si>
  <si>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</si>
  <si>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</si>
  <si>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</si>
  <si>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</si>
  <si>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</si>
  <si>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</si>
  <si>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</si>
  <si>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</si>
  <si>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</si>
  <si>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</si>
  <si>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</si>
  <si>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</si>
  <si>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</si>
  <si>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</si>
  <si>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</si>
  <si>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</si>
  <si>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</si>
  <si>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</si>
  <si>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</si>
  <si>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</si>
  <si>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</si>
  <si>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</si>
  <si>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</si>
  <si>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</si>
  <si>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</si>
  <si>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</si>
  <si>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</si>
  <si>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</si>
  <si>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</si>
  <si>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</si>
  <si>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</si>
  <si>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</si>
  <si>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</si>
  <si>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</si>
  <si>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</si>
  <si>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</si>
  <si>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</si>
  <si>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</si>
  <si>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</si>
  <si>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</si>
  <si>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</si>
  <si>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</si>
  <si>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</si>
  <si>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</si>
  <si>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</si>
  <si>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</si>
  <si>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</si>
  <si>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</si>
  <si>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</si>
  <si>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</si>
  <si>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</si>
  <si>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</si>
  <si>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</si>
  <si>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</si>
  <si>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</si>
  <si>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</si>
  <si>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</si>
  <si>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</si>
  <si>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</si>
  <si>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</si>
  <si>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</si>
  <si>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</si>
  <si>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</si>
  <si>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</si>
  <si>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</si>
  <si>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</si>
  <si>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</si>
  <si>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</si>
  <si>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</si>
  <si>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</si>
  <si>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</si>
  <si>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</si>
  <si>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</si>
  <si>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</si>
  <si>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</si>
  <si>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</si>
  <si>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</si>
  <si>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</si>
  <si>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</si>
  <si>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</si>
  <si>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</si>
  <si>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</si>
  <si>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</si>
  <si>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</si>
  <si>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</si>
  <si>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</si>
  <si>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</si>
  <si>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</si>
  <si>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</si>
  <si>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</si>
  <si>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</si>
  <si>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</si>
  <si>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</si>
  <si>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</si>
  <si>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</si>
  <si>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</si>
  <si>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</si>
  <si>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</si>
  <si>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</si>
  <si>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</si>
  <si>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</si>
  <si>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</si>
  <si>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</si>
  <si>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</si>
  <si>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</si>
  <si>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</si>
  <si>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</si>
  <si>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</si>
  <si>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</si>
  <si>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</si>
  <si>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</si>
  <si>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</si>
  <si>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</si>
  <si>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</si>
  <si>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</si>
  <si>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</si>
  <si>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</si>
  <si>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</si>
  <si>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</si>
  <si>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</si>
  <si>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</si>
  <si>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</si>
  <si>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</si>
  <si>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</si>
  <si>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</si>
  <si>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</si>
  <si>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</si>
  <si>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</si>
  <si>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</si>
  <si>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</si>
  <si>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</si>
  <si>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</si>
  <si>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</si>
  <si>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</si>
  <si>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</si>
  <si>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</si>
  <si>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</si>
  <si>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</si>
  <si>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</si>
  <si>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</si>
  <si>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</si>
  <si>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</si>
  <si>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</si>
  <si>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</si>
  <si>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</si>
  <si>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</si>
  <si>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</si>
  <si>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</si>
  <si>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</si>
  <si>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</si>
  <si>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</si>
  <si>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</si>
  <si>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</si>
  <si>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</si>
  <si>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</si>
  <si>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</si>
  <si>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</si>
  <si>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</si>
  <si>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</si>
  <si>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</si>
  <si>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</si>
  <si>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</si>
  <si>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</si>
  <si>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</si>
  <si>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</si>
  <si>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</si>
  <si>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</si>
  <si>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</si>
  <si>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</si>
  <si>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</si>
  <si>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</si>
  <si>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</si>
  <si>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</si>
  <si>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</si>
  <si>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</si>
  <si>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</si>
  <si>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</si>
  <si>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</si>
  <si>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</si>
  <si>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</si>
  <si>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</si>
  <si>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</si>
  <si>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</si>
  <si>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</si>
  <si>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</si>
  <si>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</si>
  <si>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</si>
  <si>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</si>
  <si>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</si>
  <si>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</si>
  <si>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</si>
  <si>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</si>
  <si>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</si>
  <si>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</si>
  <si>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</si>
  <si>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</si>
  <si>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</si>
  <si>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</si>
  <si>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</si>
  <si>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</si>
  <si>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</si>
  <si>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</si>
  <si>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</si>
  <si>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</si>
  <si>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</si>
  <si>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</si>
  <si>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</si>
  <si>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</si>
  <si>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</si>
  <si>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</si>
  <si>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</si>
  <si>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</si>
  <si>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</si>
  <si>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</si>
  <si>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</si>
  <si>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</si>
  <si>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</si>
  <si>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</si>
  <si>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</si>
  <si>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</si>
  <si>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</si>
  <si>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</si>
  <si>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</si>
  <si>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</si>
  <si>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</si>
  <si>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</si>
  <si>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</si>
  <si>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</si>
  <si>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</si>
  <si>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</si>
  <si>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</si>
  <si>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</si>
  <si>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</si>
  <si>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</si>
  <si>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</si>
  <si>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</si>
  <si>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</si>
  <si>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</si>
  <si>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</si>
  <si>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</si>
  <si>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</si>
  <si>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</si>
  <si>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</si>
  <si>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</si>
  <si>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</si>
  <si>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</si>
  <si>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</si>
  <si>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</si>
  <si>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</si>
  <si>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</si>
  <si>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</si>
  <si>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</si>
  <si>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</si>
  <si>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</si>
  <si>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</si>
  <si>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</si>
  <si>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</si>
  <si>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</si>
  <si>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</si>
  <si>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</si>
  <si>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</si>
  <si>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</si>
  <si>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</si>
  <si>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</si>
  <si>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</si>
  <si>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</si>
  <si>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</si>
  <si>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</si>
  <si>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</si>
  <si>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</si>
  <si>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</si>
  <si>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</si>
  <si>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</si>
  <si>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</si>
  <si>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</si>
  <si>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</si>
  <si>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</si>
  <si>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</si>
  <si>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</si>
  <si>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</si>
  <si>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</si>
  <si>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</si>
  <si>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</si>
  <si>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</si>
  <si>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</si>
  <si>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</si>
  <si>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</si>
  <si>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</si>
  <si>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</si>
  <si>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</si>
  <si>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</si>
  <si>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</si>
  <si>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</si>
  <si>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</si>
  <si>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</si>
  <si>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</si>
  <si>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</si>
  <si>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</si>
  <si>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</si>
  <si>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</si>
  <si>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</si>
  <si>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</si>
  <si>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</si>
  <si>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</si>
  <si>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</si>
  <si>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</si>
  <si>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</si>
  <si>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</si>
  <si>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</si>
  <si>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</si>
  <si>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</si>
  <si>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</si>
  <si>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</si>
  <si>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</si>
  <si>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</si>
  <si>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</si>
  <si>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</si>
  <si>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</si>
  <si>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</si>
  <si>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</si>
  <si>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</si>
  <si>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</si>
  <si>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</si>
  <si>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</si>
  <si>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</si>
  <si>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</si>
  <si>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</si>
  <si>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</si>
  <si>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</si>
  <si>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</si>
  <si>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</si>
  <si>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</si>
  <si>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</si>
  <si>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</si>
  <si>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</si>
  <si>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</si>
  <si>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</si>
  <si>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</si>
  <si>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</si>
  <si>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</si>
  <si>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</si>
  <si>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</si>
  <si>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</si>
  <si>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</si>
  <si>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</si>
  <si>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</si>
  <si>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</si>
  <si>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</si>
  <si>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</si>
  <si>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</si>
  <si>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</si>
  <si>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</si>
  <si>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</si>
  <si>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</si>
  <si>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</si>
  <si>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</si>
  <si>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</si>
  <si>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</si>
  <si>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</si>
  <si>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</si>
  <si>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</si>
  <si>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</si>
  <si>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</si>
  <si>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</si>
  <si>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</si>
  <si>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</si>
  <si>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</si>
  <si>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</si>
  <si>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</si>
  <si>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</si>
  <si>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</si>
  <si>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</si>
  <si>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</si>
  <si>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</si>
  <si>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</si>
  <si>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</si>
  <si>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</si>
  <si>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</si>
  <si>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</si>
  <si>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</si>
  <si>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</si>
  <si>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</si>
  <si>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</si>
  <si>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</si>
  <si>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</si>
  <si>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</si>
  <si>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</si>
  <si>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</si>
  <si>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</si>
  <si>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</si>
  <si>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</si>
  <si>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</si>
  <si>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</si>
  <si>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</si>
  <si>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</si>
  <si>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</si>
  <si>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</si>
  <si>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</si>
  <si>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</si>
  <si>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</si>
  <si>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</si>
  <si>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</si>
  <si>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</si>
  <si>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</si>
  <si>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</si>
  <si>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</si>
  <si>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</si>
  <si>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</si>
  <si>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</si>
  <si>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</si>
  <si>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</si>
  <si>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</si>
  <si>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</si>
  <si>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</si>
  <si>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</si>
  <si>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</si>
  <si>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</si>
  <si>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</si>
  <si>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</si>
  <si>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</si>
  <si>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</si>
  <si>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</si>
  <si>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</si>
  <si>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</si>
  <si>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</si>
  <si>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</si>
  <si>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</si>
  <si>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</si>
  <si>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</si>
  <si>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</si>
  <si>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</si>
  <si>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</si>
  <si>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</si>
  <si>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</si>
  <si>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</si>
  <si>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</si>
  <si>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</si>
  <si>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</si>
  <si>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</si>
  <si>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</si>
  <si>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</si>
  <si>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</si>
  <si>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</si>
  <si>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</si>
  <si>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</si>
  <si>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</si>
  <si>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</si>
  <si>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</si>
  <si>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</si>
  <si>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</si>
  <si>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</si>
  <si>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</si>
  <si>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</si>
  <si>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</si>
  <si>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</si>
  <si>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</si>
  <si>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</si>
  <si>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</si>
  <si>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</si>
  <si>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</si>
  <si>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</si>
  <si>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</si>
  <si>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</si>
  <si>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</si>
  <si>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</si>
  <si>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</si>
  <si>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</si>
  <si>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</si>
  <si>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</si>
  <si>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</si>
  <si>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</si>
  <si>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</si>
  <si>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</si>
  <si>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</si>
  <si>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</si>
  <si>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</si>
  <si>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</si>
  <si>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</si>
  <si>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</si>
  <si>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</si>
  <si>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</si>
  <si>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</si>
  <si>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</si>
  <si>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</si>
  <si>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</si>
  <si>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</si>
  <si>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</si>
  <si>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</si>
  <si>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</si>
  <si>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</si>
  <si>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</si>
  <si>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</si>
  <si>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</si>
  <si>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</si>
  <si>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</si>
  <si>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</si>
  <si>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</si>
  <si>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</si>
  <si>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</si>
  <si>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</si>
  <si>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</si>
  <si>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</si>
  <si>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</si>
  <si>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</si>
  <si>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</si>
  <si>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</si>
  <si>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</si>
  <si>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</si>
  <si>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</si>
  <si>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</si>
  <si>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</si>
  <si>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</si>
  <si>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</si>
  <si>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</si>
  <si>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</si>
  <si>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</si>
  <si>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</si>
  <si>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</si>
  <si>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</si>
  <si>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</si>
  <si>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</si>
  <si>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</si>
  <si>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</si>
  <si>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</si>
  <si>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</si>
  <si>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</si>
  <si>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</si>
  <si>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</si>
  <si>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</si>
  <si>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</si>
  <si>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</si>
  <si>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</si>
  <si>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</si>
  <si>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</si>
  <si>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</si>
  <si>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</si>
  <si>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</si>
  <si>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</si>
  <si>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</si>
  <si>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</si>
  <si>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</si>
  <si>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</si>
  <si>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</si>
  <si>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</si>
  <si>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</si>
  <si>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</si>
  <si>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</si>
  <si>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</si>
  <si>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</si>
  <si>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</si>
  <si>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</si>
  <si>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</si>
  <si>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</si>
  <si>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</si>
  <si>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</si>
  <si>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</si>
  <si>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</si>
  <si>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</si>
  <si>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</si>
  <si>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</si>
  <si>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</si>
  <si>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</si>
  <si>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</si>
  <si>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</si>
  <si>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</si>
  <si>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</si>
  <si>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</si>
  <si>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</si>
  <si>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</si>
  <si>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</si>
  <si>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</si>
  <si>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</si>
  <si>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</si>
  <si>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</si>
  <si>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</si>
  <si>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</si>
  <si>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</si>
  <si>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</si>
  <si>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</si>
  <si>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</si>
  <si>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</si>
  <si>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</si>
  <si>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</si>
  <si>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</si>
  <si>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</si>
  <si>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</si>
  <si>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</si>
  <si>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</si>
  <si>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</si>
  <si>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</si>
  <si>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</si>
  <si>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</si>
  <si>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</si>
  <si>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</si>
  <si>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</si>
  <si>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</si>
  <si>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</si>
  <si>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</si>
  <si>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</si>
  <si>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</si>
  <si>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</si>
  <si>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</si>
  <si>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</si>
  <si>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</si>
  <si>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</si>
  <si>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</si>
  <si>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</si>
  <si>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</si>
  <si>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</si>
  <si>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</si>
  <si>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</si>
  <si>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</si>
  <si>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</si>
  <si>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</si>
  <si>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</si>
  <si>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</si>
  <si>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</si>
  <si>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</si>
  <si>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</si>
  <si>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</si>
  <si>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</si>
  <si>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</si>
  <si>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</si>
  <si>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</si>
  <si>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</si>
  <si>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</si>
  <si>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</si>
  <si>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</si>
  <si>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</si>
  <si>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</si>
  <si>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</si>
  <si>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</si>
  <si>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</si>
  <si>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</si>
  <si>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</si>
  <si>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</si>
  <si>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</si>
  <si>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</si>
  <si>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</si>
  <si>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</si>
  <si>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</si>
  <si>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</si>
  <si>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</si>
  <si>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</si>
  <si>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</si>
  <si>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</si>
  <si>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</si>
  <si>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</si>
  <si>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</si>
  <si>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</si>
  <si>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</si>
  <si>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</si>
  <si>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</si>
  <si>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</si>
  <si>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</si>
  <si>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</si>
  <si>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</si>
  <si>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</si>
  <si>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</si>
  <si>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</si>
  <si>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</si>
  <si>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</si>
  <si>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</si>
  <si>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</si>
  <si>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</si>
  <si>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</si>
  <si>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</si>
  <si>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</si>
  <si>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</si>
  <si>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</si>
  <si>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</si>
  <si>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</si>
  <si>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</si>
  <si>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</si>
  <si>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</si>
  <si>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</si>
  <si>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</si>
  <si>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</si>
  <si>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</si>
  <si>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</si>
  <si>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</si>
  <si>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</si>
  <si>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</si>
  <si>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</si>
  <si>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</si>
  <si>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</si>
  <si>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</si>
  <si>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</si>
  <si>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</si>
  <si>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</si>
  <si>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</si>
  <si>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</si>
  <si>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</si>
  <si>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</si>
  <si>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</si>
  <si>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</si>
  <si>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</si>
  <si>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</si>
  <si>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</si>
  <si>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</si>
  <si>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</si>
  <si>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</si>
  <si>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</si>
  <si>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</si>
  <si>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</si>
  <si>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</si>
  <si>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</si>
  <si>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</si>
  <si>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</si>
  <si>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</si>
  <si>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</si>
  <si>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</si>
  <si>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</si>
  <si>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</si>
  <si>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</si>
  <si>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</si>
  <si>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</si>
  <si>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</si>
  <si>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</si>
  <si>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</si>
  <si>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</si>
  <si>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</si>
  <si>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</si>
  <si>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</si>
  <si>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</si>
  <si>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</si>
  <si>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</si>
  <si>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</si>
  <si>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</si>
  <si>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</si>
  <si>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</si>
  <si>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</si>
  <si>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</si>
  <si>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</si>
  <si>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</si>
  <si>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</si>
  <si>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</si>
  <si>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</si>
  <si>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</si>
  <si>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</si>
  <si>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</si>
  <si>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</si>
  <si>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</si>
  <si>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</si>
  <si>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</si>
  <si>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</si>
  <si>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</si>
  <si>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</si>
  <si>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</si>
  <si>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</si>
  <si>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</si>
  <si>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</si>
  <si>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</si>
  <si>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</si>
  <si>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</si>
  <si>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</si>
  <si>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</si>
  <si>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</si>
  <si>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</si>
  <si>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</si>
  <si>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</si>
  <si>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</si>
  <si>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</si>
  <si>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</si>
  <si>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</si>
  <si>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</si>
  <si>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</si>
  <si>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</si>
  <si>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</si>
  <si>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</si>
  <si>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</si>
  <si>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</si>
  <si>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</si>
  <si>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</si>
  <si>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</si>
  <si>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</si>
  <si>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</si>
  <si>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</si>
  <si>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</si>
  <si>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</si>
  <si>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</si>
  <si>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</si>
  <si>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</si>
  <si>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</si>
  <si>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</si>
  <si>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</si>
  <si>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</si>
  <si>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</si>
  <si>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</si>
  <si>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</si>
  <si>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</si>
  <si>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</si>
  <si>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</si>
  <si>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</si>
  <si>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</si>
  <si>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</si>
  <si>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</si>
  <si>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</si>
  <si>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</si>
  <si>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</si>
  <si>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</si>
  <si>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</si>
  <si>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</si>
  <si>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</si>
  <si>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</si>
  <si>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</si>
  <si>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</si>
  <si>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</si>
  <si>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</si>
  <si>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</si>
  <si>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</si>
  <si>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</si>
  <si>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</si>
  <si>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</si>
  <si>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</si>
  <si>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</si>
  <si>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</si>
  <si>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</si>
  <si>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</si>
  <si>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</si>
  <si>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</si>
  <si>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</si>
  <si>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</si>
  <si>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</si>
  <si>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</si>
  <si>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</si>
  <si>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</si>
  <si>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</si>
  <si>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</si>
  <si>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</si>
  <si>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</si>
  <si>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</si>
  <si>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</si>
  <si>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</si>
  <si>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</si>
  <si>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</si>
  <si>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</si>
  <si>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</si>
  <si>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</si>
  <si>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</si>
  <si>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</si>
  <si>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</si>
  <si>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</si>
  <si>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</si>
  <si>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</si>
  <si>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</si>
  <si>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</si>
  <si>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</si>
  <si>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</si>
  <si>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</si>
  <si>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</si>
  <si>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</si>
  <si>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</si>
  <si>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</si>
  <si>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</si>
  <si>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</si>
  <si>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</si>
  <si>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</si>
  <si>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</si>
  <si>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</si>
  <si>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</si>
  <si>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</si>
  <si>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</si>
  <si>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</si>
  <si>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</si>
  <si>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</si>
  <si>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</si>
  <si>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</si>
  <si>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</si>
  <si>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</si>
  <si>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</si>
  <si>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</si>
  <si>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</si>
  <si>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</si>
  <si>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</si>
  <si>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</si>
  <si>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</si>
  <si>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</si>
  <si>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</si>
  <si>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</si>
  <si>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</si>
  <si>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</si>
  <si>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</si>
  <si>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</si>
  <si>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</si>
  <si>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</si>
  <si>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</si>
  <si>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</si>
  <si>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</si>
  <si>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</si>
  <si>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</si>
  <si>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</si>
  <si>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</si>
  <si>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</si>
  <si>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</si>
  <si>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</si>
  <si>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</si>
  <si>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</si>
  <si>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</si>
  <si>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</si>
  <si>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</si>
  <si>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</si>
  <si>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</si>
  <si>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</si>
  <si>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</si>
  <si>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</si>
  <si>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</si>
  <si>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</si>
  <si>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</si>
  <si>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</si>
  <si>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</si>
  <si>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</si>
  <si>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</si>
  <si>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</si>
  <si>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</si>
  <si>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</si>
  <si>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</si>
  <si>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</si>
  <si>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</si>
  <si>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</si>
  <si>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</si>
  <si>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</si>
  <si>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</si>
  <si>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</si>
  <si>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</si>
  <si>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</si>
  <si>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</si>
  <si>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</si>
  <si>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</si>
  <si>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</si>
  <si>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</si>
  <si>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</si>
  <si>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</si>
  <si>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</si>
  <si>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</si>
  <si>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</si>
  <si>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</si>
  <si>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</si>
  <si>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</si>
  <si>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</si>
  <si>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</si>
  <si>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</si>
  <si>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</si>
  <si>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</si>
  <si>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</si>
  <si>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</si>
  <si>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</si>
  <si>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</si>
  <si>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</si>
  <si>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</si>
  <si>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</si>
  <si>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</si>
  <si>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</si>
  <si>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</si>
  <si>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</si>
  <si>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</si>
  <si>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</si>
  <si>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</si>
  <si>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</si>
  <si>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</si>
  <si>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</si>
  <si>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</si>
  <si>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</si>
  <si>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</si>
  <si>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</si>
  <si>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</si>
  <si>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</si>
  <si>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</si>
  <si>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</si>
  <si>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</si>
  <si>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</si>
  <si>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</si>
  <si>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</si>
  <si>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</si>
  <si>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</si>
  <si>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</si>
  <si>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</si>
  <si>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</si>
  <si>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</si>
  <si>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</si>
  <si>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</si>
  <si>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</si>
  <si>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</si>
  <si>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</si>
  <si>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</si>
  <si>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</si>
  <si>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</si>
  <si>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</si>
  <si>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</si>
  <si>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</si>
  <si>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</si>
  <si>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</si>
  <si>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</si>
  <si>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</si>
  <si>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</si>
  <si>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</si>
  <si>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</si>
  <si>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</si>
  <si>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</si>
  <si>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</si>
  <si>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</si>
  <si>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</si>
  <si>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</si>
  <si>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</si>
  <si>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</si>
  <si>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</si>
  <si>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</si>
  <si>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</si>
  <si>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</si>
  <si>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</si>
  <si>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</si>
  <si>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</si>
  <si>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</si>
  <si>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</si>
  <si>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</si>
  <si>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</si>
  <si>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</si>
  <si>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</si>
  <si>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</si>
  <si>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</si>
  <si>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</si>
  <si>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</si>
  <si>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</si>
  <si>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</si>
  <si>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</si>
  <si>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</si>
  <si>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</si>
  <si>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</si>
  <si>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</si>
  <si>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</si>
  <si>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</si>
  <si>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</si>
  <si>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</si>
  <si>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</si>
  <si>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</si>
  <si>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</si>
  <si>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</si>
  <si>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</si>
  <si>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</si>
  <si>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</si>
  <si>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</si>
  <si>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</si>
  <si>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</si>
  <si>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</si>
  <si>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</si>
  <si>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</si>
  <si>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</si>
  <si>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</si>
  <si>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</si>
  <si>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</si>
  <si>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</si>
  <si>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</si>
  <si>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</si>
  <si>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</si>
  <si>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</si>
  <si>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</si>
  <si>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</si>
  <si>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</si>
  <si>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</si>
  <si>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</si>
  <si>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</si>
  <si>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</si>
  <si>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</si>
  <si>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</si>
  <si>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</si>
  <si>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</si>
  <si>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</si>
  <si>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</si>
  <si>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</si>
  <si>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</si>
  <si>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</si>
  <si>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</si>
  <si>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</si>
  <si>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</si>
  <si>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</si>
  <si>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</si>
  <si>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</si>
  <si>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</si>
  <si>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</si>
  <si>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</si>
  <si>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</si>
  <si>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</si>
  <si>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</si>
  <si>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</si>
  <si>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</si>
  <si>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</si>
  <si>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</si>
  <si>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</si>
  <si>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</si>
  <si>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</si>
  <si>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</si>
  <si>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</si>
  <si>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</si>
  <si>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</si>
  <si>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</si>
  <si>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</si>
  <si>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</si>
  <si>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</si>
  <si>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</si>
  <si>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</si>
  <si>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</si>
  <si>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</si>
  <si>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</si>
  <si>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</si>
  <si>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</si>
  <si>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</si>
  <si>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</si>
  <si>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</si>
  <si>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</si>
  <si>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</si>
  <si>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</si>
  <si>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</si>
  <si>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</si>
  <si>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</si>
  <si>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</si>
  <si>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</si>
  <si>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</si>
  <si>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</si>
  <si>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</si>
  <si>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</si>
  <si>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</si>
  <si>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</si>
  <si>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</si>
  <si>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</si>
  <si>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</si>
  <si>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</si>
  <si>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</si>
  <si>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</si>
  <si>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</si>
  <si>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</si>
  <si>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</si>
  <si>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</si>
  <si>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</si>
  <si>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</si>
  <si>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</si>
  <si>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</si>
  <si>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</si>
  <si>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</si>
  <si>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</si>
  <si>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</si>
  <si>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</si>
  <si>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</si>
  <si>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</si>
  <si>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</si>
  <si>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</si>
  <si>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</si>
  <si>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</si>
  <si>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</si>
  <si>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</si>
  <si>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</si>
  <si>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</si>
  <si>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</si>
  <si>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</si>
  <si>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</si>
  <si>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</si>
  <si>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</si>
  <si>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</si>
  <si>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</si>
  <si>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</si>
  <si>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</si>
  <si>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</si>
  <si>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</si>
  <si>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</si>
  <si>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</si>
  <si>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</si>
  <si>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</si>
  <si>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</si>
  <si>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</si>
  <si>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</si>
  <si>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</si>
  <si>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</si>
  <si>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</si>
  <si>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</si>
  <si>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</si>
  <si>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</si>
  <si>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</si>
  <si>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</si>
  <si>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</si>
  <si>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</si>
  <si>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</si>
  <si>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</si>
  <si>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</si>
  <si>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</si>
  <si>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</si>
  <si>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</si>
  <si>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</si>
  <si>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</si>
  <si>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</si>
  <si>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</si>
  <si>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</si>
  <si>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</si>
  <si>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</si>
  <si>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</si>
  <si>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</si>
  <si>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</si>
  <si>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</si>
  <si>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</si>
  <si>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</si>
  <si>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</si>
  <si>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</si>
  <si>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</si>
  <si>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</si>
  <si>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</si>
  <si>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</si>
  <si>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</si>
  <si>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</si>
  <si>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</si>
  <si>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</si>
  <si>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</si>
  <si>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</si>
  <si>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</si>
  <si>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</si>
  <si>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</si>
  <si>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</si>
  <si>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</si>
  <si>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</si>
  <si>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</si>
  <si>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</si>
  <si>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</si>
  <si>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</si>
  <si>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</si>
  <si>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</si>
  <si>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</si>
  <si>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</si>
  <si>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</si>
  <si>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</si>
  <si>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</si>
  <si>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</si>
  <si>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</si>
  <si>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</si>
  <si>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</si>
  <si>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</si>
  <si>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</si>
  <si>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</si>
  <si>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</si>
  <si>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</si>
  <si>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</si>
  <si>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</si>
  <si>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</si>
  <si>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</si>
  <si>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</si>
  <si>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</si>
  <si>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</si>
  <si>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</si>
  <si>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</si>
  <si>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</si>
  <si>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</si>
  <si>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</si>
  <si>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</si>
  <si>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</si>
  <si>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</si>
  <si>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</si>
  <si>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</si>
  <si>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</si>
  <si>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</si>
  <si>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</si>
  <si>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</si>
  <si>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</si>
  <si>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</si>
  <si>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</si>
  <si>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</si>
  <si>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</si>
  <si>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</si>
  <si>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</si>
  <si>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</si>
  <si>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</si>
  <si>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</si>
  <si>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</si>
  <si>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</si>
  <si>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</si>
  <si>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</si>
  <si>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</si>
  <si>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</si>
  <si>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</si>
  <si>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</si>
  <si>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</si>
  <si>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</si>
  <si>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</si>
  <si>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</si>
  <si>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</si>
  <si>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</si>
  <si>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</si>
  <si>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</si>
  <si>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</si>
  <si>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</si>
  <si>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</si>
  <si>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</si>
  <si>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</si>
  <si>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</si>
  <si>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</si>
  <si>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</si>
  <si>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</si>
  <si>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</si>
  <si>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</si>
  <si>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</si>
  <si>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</si>
  <si>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</si>
  <si>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</si>
  <si>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</si>
  <si>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</si>
  <si>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</si>
  <si>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</si>
  <si>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</si>
  <si>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</si>
  <si>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</si>
  <si>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</si>
  <si>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</si>
  <si>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</si>
  <si>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</si>
  <si>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</si>
  <si>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</si>
  <si>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</si>
  <si>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</si>
  <si>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</si>
  <si>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</si>
  <si>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</si>
  <si>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</si>
  <si>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</si>
  <si>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</si>
  <si>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</si>
  <si>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</si>
  <si>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</si>
  <si>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</si>
  <si>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</si>
  <si>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</si>
  <si>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</si>
  <si>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</si>
  <si>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</si>
  <si>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</si>
  <si>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</si>
  <si>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</si>
  <si>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</si>
  <si>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</si>
  <si>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</si>
  <si>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</si>
  <si>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</si>
  <si>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</si>
  <si>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</si>
  <si>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</si>
  <si>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</si>
  <si>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</si>
  <si>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</si>
  <si>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</si>
  <si>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</si>
  <si>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</si>
  <si>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</si>
  <si>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</si>
  <si>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</si>
  <si>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</si>
  <si>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</si>
  <si>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</si>
  <si>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</si>
  <si>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</si>
  <si>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</si>
  <si>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</si>
  <si>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</si>
  <si>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</si>
  <si>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</si>
  <si>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</si>
  <si>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</si>
  <si>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</si>
  <si>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</si>
  <si>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</si>
  <si>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</si>
  <si>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</si>
  <si>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</si>
  <si>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</si>
  <si>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</si>
  <si>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</si>
  <si>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</si>
  <si>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</si>
  <si>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</si>
  <si>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</si>
  <si>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</si>
  <si>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</si>
  <si>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</si>
  <si>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</si>
  <si>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</si>
  <si>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</si>
  <si>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</si>
  <si>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</si>
  <si>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</si>
  <si>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</si>
  <si>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</si>
  <si>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</si>
  <si>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</si>
  <si>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</si>
  <si>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</si>
  <si>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</si>
  <si>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</si>
  <si>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</si>
  <si>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</si>
  <si>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</si>
  <si>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</si>
  <si>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</si>
  <si>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</si>
  <si>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</si>
  <si>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</si>
  <si>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</si>
  <si>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</si>
  <si>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</si>
  <si>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</si>
  <si>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</si>
  <si>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</si>
  <si>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</si>
  <si>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</si>
  <si>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</si>
  <si>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</si>
  <si>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</si>
  <si>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</si>
  <si>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</si>
  <si>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</si>
  <si>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</si>
  <si>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</si>
  <si>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</si>
  <si>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</si>
  <si>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</si>
  <si>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</si>
  <si>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</si>
  <si>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</si>
  <si>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</si>
  <si>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</si>
  <si>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</si>
  <si>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</si>
  <si>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</si>
  <si>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</si>
  <si>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</si>
  <si>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</si>
  <si>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</si>
  <si>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</si>
  <si>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</si>
  <si>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</si>
  <si>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</si>
  <si>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</si>
  <si>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</si>
  <si>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</si>
  <si>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</si>
  <si>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</si>
  <si>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</si>
  <si>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</si>
  <si>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</si>
  <si>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</si>
  <si>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</si>
  <si>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</si>
  <si>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</si>
  <si>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</si>
  <si>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</si>
  <si>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</si>
  <si>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</si>
  <si>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</si>
  <si>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</si>
  <si>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</si>
  <si>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</si>
  <si>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</si>
  <si>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</si>
  <si>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</si>
  <si>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</si>
  <si>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</si>
  <si>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</si>
  <si>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</si>
  <si>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</si>
  <si>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</si>
  <si>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</si>
  <si>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</si>
  <si>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</si>
  <si>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</si>
  <si>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</si>
  <si>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</si>
  <si>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</si>
  <si>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</si>
  <si>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</si>
  <si>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</si>
  <si>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</si>
  <si>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</si>
  <si>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</si>
  <si>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</si>
  <si>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</si>
  <si>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</si>
  <si>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</si>
  <si>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</si>
  <si>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</si>
  <si>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</si>
  <si>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</si>
  <si>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</si>
  <si>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</si>
  <si>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</si>
  <si>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</si>
  <si>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</si>
  <si>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</si>
  <si>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</si>
  <si>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</si>
  <si>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</si>
  <si>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</si>
  <si>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</si>
  <si>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</si>
  <si>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</si>
  <si>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</si>
  <si>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</si>
  <si>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</si>
  <si>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</si>
  <si>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</si>
  <si>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</si>
  <si>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</si>
  <si>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</si>
  <si>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</si>
  <si>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</si>
  <si>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</si>
  <si>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</si>
  <si>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</si>
  <si>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</si>
  <si>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</si>
  <si>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</si>
  <si>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</si>
  <si>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</si>
  <si>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</si>
  <si>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</si>
  <si>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</si>
  <si>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</si>
  <si>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</si>
  <si>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</si>
  <si>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</si>
  <si>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</si>
  <si>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</si>
  <si>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</si>
  <si>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</si>
  <si>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</si>
  <si>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</si>
  <si>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</si>
  <si>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</si>
  <si>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</si>
  <si>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</si>
  <si>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</si>
  <si>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</si>
  <si>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</si>
  <si>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</si>
  <si>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</si>
  <si>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</si>
  <si>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</si>
  <si>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</si>
  <si>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</si>
  <si>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</si>
  <si>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</si>
  <si>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</si>
  <si>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</si>
  <si>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</si>
  <si>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</si>
  <si>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</si>
  <si>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</si>
  <si>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</si>
  <si>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</si>
  <si>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</si>
  <si>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</si>
  <si>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</si>
  <si>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</si>
  <si>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</si>
  <si>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</si>
  <si>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</si>
  <si>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</si>
  <si>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</si>
  <si>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</si>
  <si>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</si>
  <si>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</si>
  <si>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</si>
  <si>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</si>
  <si>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</si>
  <si>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</si>
  <si>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</si>
  <si>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</si>
  <si>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</si>
  <si>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</si>
  <si>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</si>
  <si>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</si>
  <si>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</si>
  <si>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</si>
  <si>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</si>
  <si>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</si>
  <si>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</si>
  <si>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</si>
  <si>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</si>
  <si>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</si>
  <si>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</si>
  <si>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</si>
  <si>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</si>
  <si>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</si>
  <si>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</si>
  <si>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</si>
  <si>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</si>
  <si>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</si>
  <si>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</si>
  <si>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</si>
  <si>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</si>
  <si>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</si>
  <si>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</si>
  <si>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</si>
  <si>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</si>
  <si>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</si>
  <si>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</si>
  <si>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</si>
  <si>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</si>
  <si>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</si>
  <si>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</si>
  <si>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</si>
  <si>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</si>
  <si>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</si>
  <si>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</si>
  <si>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</si>
  <si>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</si>
  <si>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</si>
  <si>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</si>
  <si>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</si>
  <si>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</si>
  <si>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</si>
  <si>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</si>
  <si>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</si>
  <si>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</si>
  <si>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</si>
  <si>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</si>
  <si>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</si>
  <si>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</si>
  <si>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</si>
  <si>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</si>
  <si>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</si>
  <si>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</si>
  <si>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</si>
  <si>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</si>
  <si>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</si>
  <si>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</si>
  <si>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</si>
  <si>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</si>
  <si>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</si>
  <si>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</si>
  <si>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</si>
  <si>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</si>
  <si>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</si>
  <si>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</si>
  <si>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</si>
  <si>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</si>
  <si>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</si>
  <si>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</si>
  <si>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</si>
  <si>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</si>
  <si>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</si>
  <si>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</si>
  <si>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</si>
  <si>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</si>
  <si>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</si>
  <si>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</si>
  <si>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</si>
  <si>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</si>
  <si>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</si>
  <si>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</si>
  <si>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</si>
  <si>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</si>
  <si>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</si>
  <si>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</si>
  <si>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</si>
  <si>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</si>
  <si>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</si>
  <si>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</si>
  <si>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</si>
  <si>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</si>
  <si>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</si>
  <si>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</si>
  <si>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</si>
  <si>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</si>
  <si>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</si>
  <si>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</si>
  <si>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</si>
  <si>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</si>
  <si>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</si>
  <si>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</si>
  <si>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</si>
  <si>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</si>
  <si>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</si>
  <si>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</si>
  <si>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</si>
  <si>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</si>
  <si>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</si>
  <si>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</si>
  <si>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</si>
  <si>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</si>
  <si>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</si>
  <si>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</si>
  <si>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</si>
  <si>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</si>
  <si>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</si>
  <si>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</si>
  <si>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</si>
  <si>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</si>
  <si>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</si>
  <si>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</si>
  <si>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</si>
  <si>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</si>
  <si>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</si>
  <si>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</si>
  <si>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</si>
  <si>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</si>
  <si>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</si>
  <si>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</si>
  <si>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</si>
  <si>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</si>
  <si>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</si>
  <si>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</si>
  <si>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</si>
  <si>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</si>
  <si>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</si>
  <si>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</si>
  <si>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</si>
  <si>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</si>
  <si>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</si>
  <si>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</si>
  <si>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</si>
  <si>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</si>
  <si>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</si>
  <si>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</si>
  <si>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</si>
  <si>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</si>
  <si>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</si>
  <si>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</si>
  <si>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</si>
  <si>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</si>
  <si>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</si>
  <si>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</si>
  <si>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</si>
  <si>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</si>
  <si>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</si>
  <si>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</si>
  <si>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</si>
  <si>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</si>
  <si>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</si>
  <si>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</si>
  <si>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</si>
  <si>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</si>
  <si>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</si>
  <si>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</si>
  <si>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</si>
  <si>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</si>
  <si>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</si>
  <si>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</si>
  <si>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</si>
  <si>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</si>
  <si>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</si>
  <si>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</si>
  <si>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</si>
  <si>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</si>
  <si>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</si>
  <si>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</si>
  <si>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</si>
  <si>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</si>
  <si>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</si>
  <si>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</si>
  <si>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</si>
  <si>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</si>
  <si>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</si>
  <si>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</si>
  <si>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</si>
  <si>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</si>
  <si>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</si>
  <si>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</si>
  <si>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</si>
  <si>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</si>
  <si>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</si>
  <si>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</si>
  <si>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</si>
  <si>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</si>
  <si>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</si>
  <si>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</si>
  <si>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</si>
  <si>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</si>
  <si>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</si>
  <si>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</si>
  <si>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</si>
  <si>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</si>
  <si>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</si>
  <si>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</si>
  <si>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</si>
  <si>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</si>
  <si>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</si>
  <si>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</si>
  <si>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</si>
  <si>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</si>
  <si>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</si>
  <si>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</si>
  <si>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</si>
  <si>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</si>
  <si>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</si>
  <si>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</si>
  <si>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</si>
  <si>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</si>
  <si>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</si>
  <si>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</si>
  <si>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</si>
  <si>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</si>
  <si>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</si>
  <si>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</si>
  <si>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</si>
  <si>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</si>
  <si>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</si>
  <si>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</si>
  <si>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</si>
  <si>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</si>
  <si>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</si>
  <si>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</si>
  <si>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</si>
  <si>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</si>
  <si>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</si>
  <si>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</si>
  <si>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</si>
  <si>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</si>
  <si>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</si>
  <si>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</si>
  <si>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</si>
  <si>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</si>
  <si>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</si>
  <si>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</si>
  <si>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</si>
  <si>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</si>
  <si>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</si>
  <si>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</si>
  <si>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</si>
  <si>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</si>
  <si>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</si>
  <si>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</si>
  <si>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</si>
  <si>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</si>
  <si>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</si>
  <si>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</si>
  <si>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</si>
  <si>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</si>
  <si>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</si>
  <si>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</si>
  <si>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</si>
  <si>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</si>
  <si>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</si>
  <si>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</si>
  <si>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</si>
  <si>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</si>
  <si>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</si>
  <si>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</si>
  <si>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</si>
  <si>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</si>
  <si>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</si>
  <si>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</si>
  <si>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</si>
  <si>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</si>
  <si>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</si>
  <si>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</si>
  <si>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</si>
  <si>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</si>
  <si>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</si>
  <si>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</si>
  <si>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</si>
  <si>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</si>
  <si>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</si>
  <si>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</si>
  <si>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</si>
  <si>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</si>
  <si>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</si>
  <si>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</si>
  <si>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</si>
  <si>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</si>
  <si>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</si>
  <si>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</si>
  <si>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</si>
  <si>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</si>
  <si>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</si>
  <si>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</si>
  <si>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</si>
  <si>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</si>
  <si>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</si>
  <si>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</si>
  <si>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</si>
  <si>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</si>
  <si>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</si>
  <si>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</si>
  <si>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</si>
  <si>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</si>
  <si>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</si>
  <si>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</si>
  <si>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</si>
  <si>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</si>
  <si>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</si>
  <si>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</si>
  <si>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</si>
  <si>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</si>
  <si>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</si>
  <si>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</si>
  <si>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</si>
  <si>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</si>
  <si>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</si>
  <si>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</si>
  <si>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</si>
  <si>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</si>
  <si>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</si>
  <si>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</si>
  <si>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</si>
  <si>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</si>
  <si>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</si>
  <si>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</si>
  <si>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</si>
  <si>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</si>
  <si>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</si>
  <si>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</si>
  <si>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</si>
  <si>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</si>
  <si>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</si>
  <si>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</si>
  <si>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</si>
  <si>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</si>
  <si>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</si>
  <si>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</si>
  <si>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</si>
  <si>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</si>
  <si>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</si>
  <si>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</si>
  <si>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</si>
  <si>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</si>
  <si>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</si>
  <si>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</si>
  <si>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</si>
  <si>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</si>
  <si>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</si>
  <si>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</si>
  <si>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</si>
  <si>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</si>
  <si>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</si>
  <si>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</si>
  <si>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</si>
  <si>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</si>
  <si>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</si>
  <si>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</si>
  <si>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</si>
  <si>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</si>
  <si>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</si>
  <si>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</si>
  <si>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</si>
  <si>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</si>
  <si>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</si>
  <si>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</si>
  <si>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</si>
  <si>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</si>
  <si>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</si>
  <si>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</si>
  <si>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</si>
  <si>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</si>
  <si>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</si>
  <si>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</si>
  <si>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</si>
  <si>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</si>
  <si>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</si>
  <si>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</si>
  <si>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</si>
  <si>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</si>
  <si>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</si>
  <si>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</si>
  <si>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</si>
  <si>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</si>
  <si>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</si>
  <si>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</si>
  <si>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</si>
  <si>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</si>
  <si>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</si>
  <si>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</si>
  <si>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</si>
  <si>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</si>
  <si>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</si>
  <si>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</si>
  <si>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</si>
  <si>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</si>
  <si>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</si>
  <si>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</si>
  <si>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</si>
  <si>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</si>
  <si>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</si>
  <si>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</si>
  <si>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</si>
  <si>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</si>
  <si>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</si>
  <si>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</si>
  <si>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</si>
  <si>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</si>
  <si>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</si>
  <si>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</si>
  <si>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</si>
  <si>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</si>
  <si>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</si>
  <si>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</si>
  <si>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</si>
  <si>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</si>
  <si>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</si>
  <si>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</si>
  <si>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</si>
  <si>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</si>
  <si>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</si>
  <si>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</si>
  <si>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</si>
  <si>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</si>
  <si>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</si>
  <si>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</si>
  <si>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</si>
  <si>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</si>
  <si>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</si>
  <si>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</si>
  <si>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</si>
  <si>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</si>
  <si>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</si>
  <si>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</si>
  <si>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</si>
  <si>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</si>
  <si>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</si>
  <si>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</si>
  <si>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</si>
  <si>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</si>
  <si>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</si>
  <si>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</si>
  <si>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</si>
  <si>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</si>
  <si>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</si>
  <si>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</si>
  <si>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</si>
  <si>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</si>
  <si>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</si>
  <si>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</si>
  <si>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</si>
  <si>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</si>
  <si>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</si>
  <si>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</si>
  <si>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</si>
  <si>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</si>
  <si>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</si>
  <si>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</si>
  <si>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</si>
  <si>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</si>
  <si>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</si>
  <si>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</si>
  <si>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</si>
  <si>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</si>
  <si>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</si>
  <si>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</si>
  <si>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</si>
  <si>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</si>
  <si>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</si>
  <si>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</si>
  <si>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</si>
  <si>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</si>
  <si>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</si>
  <si>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</si>
  <si>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</si>
  <si>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</si>
  <si>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</si>
  <si>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</si>
  <si>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</si>
  <si>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</si>
  <si>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</si>
  <si>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</si>
  <si>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</si>
  <si>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</si>
  <si>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</si>
  <si>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</si>
  <si>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</si>
  <si>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</si>
  <si>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</si>
  <si>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</si>
  <si>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</si>
  <si>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</si>
  <si>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</si>
  <si>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</si>
  <si>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</si>
  <si>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</si>
  <si>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</si>
  <si>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</si>
  <si>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</si>
  <si>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</si>
  <si>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</si>
  <si>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</si>
  <si>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</si>
  <si>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</si>
  <si>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</si>
  <si>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</si>
  <si>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</si>
  <si>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</si>
  <si>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</si>
  <si>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</si>
  <si>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</si>
  <si>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</si>
  <si>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</si>
  <si>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</si>
  <si>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</si>
  <si>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</si>
  <si>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</si>
  <si>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</si>
  <si>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</si>
  <si>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</si>
  <si>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</si>
  <si>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</si>
  <si>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</si>
  <si>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</si>
  <si>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</si>
  <si>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</si>
  <si>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</si>
  <si>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</si>
  <si>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</si>
  <si>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</si>
  <si>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</si>
  <si>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</si>
  <si>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</si>
  <si>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</si>
  <si>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</si>
  <si>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</si>
  <si>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</si>
  <si>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</si>
  <si>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</si>
  <si>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</si>
  <si>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</si>
  <si>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</si>
  <si>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</si>
  <si>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</si>
  <si>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</si>
  <si>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</si>
  <si>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</si>
  <si>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</si>
  <si>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</si>
  <si>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</si>
  <si>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</si>
  <si>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</si>
  <si>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</si>
  <si>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</si>
  <si>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</si>
  <si>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</si>
  <si>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</si>
  <si>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</si>
  <si>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</si>
  <si>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</si>
  <si>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</si>
  <si>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</si>
  <si>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</si>
  <si>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</si>
  <si>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</si>
  <si>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</si>
  <si>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</si>
  <si>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</si>
  <si>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</si>
  <si>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</si>
  <si>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</si>
  <si>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</si>
  <si>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</si>
  <si>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</si>
  <si>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</si>
  <si>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</si>
  <si>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</si>
  <si>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</si>
  <si>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</si>
  <si>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</si>
  <si>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</si>
  <si>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</si>
  <si>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</si>
  <si>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</si>
  <si>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</si>
  <si>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</si>
  <si>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</si>
  <si>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</si>
  <si>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</si>
  <si>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</si>
  <si>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</si>
  <si>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</si>
  <si>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</si>
  <si>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</si>
  <si>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</si>
  <si>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</si>
  <si>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</si>
  <si>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</si>
  <si>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</si>
  <si>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</si>
  <si>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</si>
  <si>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</si>
  <si>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</si>
  <si>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</si>
  <si>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</si>
  <si>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</si>
  <si>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</si>
  <si>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</si>
  <si>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</si>
  <si>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</si>
  <si>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</si>
  <si>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</si>
  <si>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</si>
  <si>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</si>
  <si>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</si>
  <si>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</si>
  <si>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</si>
  <si>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</si>
  <si>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</si>
  <si>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</si>
  <si>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</si>
  <si>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</si>
  <si>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</si>
  <si>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</si>
  <si>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</si>
  <si>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</si>
  <si>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</si>
  <si>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</si>
  <si>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</si>
  <si>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</si>
  <si>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</si>
  <si>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</si>
  <si>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</si>
  <si>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</si>
  <si>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</si>
  <si>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</si>
  <si>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</si>
  <si>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</si>
  <si>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</si>
  <si>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</si>
  <si>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</si>
  <si>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</si>
  <si>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</si>
  <si>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</si>
  <si>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</si>
  <si>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</si>
  <si>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</si>
  <si>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</si>
  <si>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</si>
  <si>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</si>
  <si>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</si>
  <si>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</si>
  <si>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</si>
  <si>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</si>
  <si>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</si>
  <si>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</si>
  <si>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</si>
  <si>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</si>
  <si>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</si>
  <si>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</si>
  <si>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</si>
  <si>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</si>
  <si>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</si>
  <si>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</si>
  <si>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</si>
  <si>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</si>
  <si>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</si>
  <si>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</si>
  <si>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</si>
  <si>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</si>
  <si>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</si>
  <si>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</si>
  <si>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</si>
  <si>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</si>
  <si>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</si>
  <si>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</si>
  <si>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</si>
  <si>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</si>
  <si>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</si>
  <si>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</si>
  <si>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</si>
  <si>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</si>
  <si>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</si>
  <si>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</si>
  <si>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</si>
  <si>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</si>
  <si>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</si>
  <si>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</si>
  <si>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</si>
  <si>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</si>
  <si>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</si>
  <si>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</si>
  <si>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</si>
  <si>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</si>
  <si>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</si>
  <si>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</si>
  <si>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</si>
  <si>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</si>
  <si>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</si>
  <si>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</si>
  <si>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</si>
  <si>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</si>
  <si>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</si>
  <si>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</si>
  <si>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</si>
  <si>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</si>
  <si>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</si>
  <si>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</si>
  <si>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</si>
  <si>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</si>
  <si>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</si>
  <si>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</si>
  <si>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</si>
  <si>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</si>
  <si>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</si>
  <si>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</si>
  <si>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</si>
  <si>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</si>
  <si>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</si>
  <si>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</si>
  <si>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</si>
  <si>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</si>
  <si>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</si>
  <si>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</si>
  <si>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</si>
  <si>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</si>
  <si>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</si>
  <si>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</si>
  <si>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</si>
  <si>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</si>
  <si>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</si>
  <si>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</si>
  <si>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</si>
  <si>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</si>
  <si>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</si>
  <si>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</si>
  <si>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</si>
  <si>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</si>
  <si>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</si>
  <si>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</si>
  <si>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</si>
  <si>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</si>
  <si>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</si>
  <si>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</si>
  <si>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</si>
  <si>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</si>
  <si>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</si>
  <si>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</si>
  <si>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</si>
  <si>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</si>
  <si>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</si>
  <si>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</si>
  <si>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</si>
  <si>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</si>
  <si>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</si>
  <si>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</si>
  <si>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</si>
  <si>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</si>
  <si>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</si>
  <si>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</si>
  <si>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</si>
  <si>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</si>
  <si>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</si>
  <si>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</si>
  <si>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</si>
  <si>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</si>
  <si>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</si>
  <si>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</si>
  <si>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</si>
  <si>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</si>
  <si>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</si>
  <si>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</si>
  <si>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</si>
  <si>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</si>
  <si>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</si>
  <si>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</si>
  <si>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</si>
  <si>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</si>
  <si>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</si>
  <si>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</si>
  <si>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</si>
  <si>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</si>
  <si>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</si>
  <si>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</si>
  <si>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</si>
  <si>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</si>
  <si>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</si>
  <si>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</si>
  <si>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</si>
  <si>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</si>
  <si>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</si>
  <si>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</si>
  <si>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</si>
  <si>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</si>
  <si>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</si>
  <si>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</si>
  <si>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</si>
  <si>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</si>
  <si>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</si>
  <si>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</si>
  <si>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</si>
  <si>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</si>
  <si>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</si>
  <si>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</si>
  <si>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</si>
  <si>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</si>
  <si>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</si>
  <si>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</si>
  <si>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</si>
  <si>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</si>
  <si>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</si>
  <si>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</si>
  <si>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</si>
  <si>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</si>
  <si>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</si>
  <si>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</si>
  <si>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</si>
  <si>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</si>
  <si>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</si>
  <si>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</si>
  <si>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</si>
  <si>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</si>
  <si>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</si>
  <si>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</si>
  <si>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</si>
  <si>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</si>
  <si>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</si>
  <si>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</si>
  <si>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</si>
  <si>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</si>
  <si>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</si>
  <si>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</si>
  <si>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</si>
  <si>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</si>
  <si>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</si>
  <si>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</si>
  <si>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</si>
  <si>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</si>
  <si>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</si>
  <si>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</si>
  <si>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</si>
  <si>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</si>
  <si>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</si>
  <si>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</si>
  <si>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</si>
  <si>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</si>
  <si>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</si>
  <si>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</si>
  <si>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</si>
  <si>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</si>
  <si>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</si>
  <si>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</si>
  <si>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</si>
  <si>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</si>
  <si>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</si>
  <si>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</si>
  <si>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</si>
  <si>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</si>
  <si>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</si>
  <si>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</si>
  <si>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</si>
  <si>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</si>
  <si>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</si>
  <si>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</si>
  <si>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</si>
  <si>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</si>
  <si>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</si>
  <si>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</si>
  <si>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</si>
  <si>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</si>
  <si>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</si>
  <si>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</si>
  <si>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</si>
  <si>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</si>
  <si>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</si>
  <si>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</si>
  <si>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</si>
  <si>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</si>
  <si>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</si>
  <si>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</si>
  <si>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</si>
  <si>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</si>
  <si>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</si>
  <si>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</si>
  <si>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</si>
  <si>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</si>
  <si>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</si>
  <si>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</si>
  <si>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</si>
  <si>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</si>
  <si>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</si>
  <si>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</si>
  <si>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</si>
  <si>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</si>
  <si>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</si>
  <si>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</si>
  <si>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</si>
  <si>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</si>
  <si>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</si>
  <si>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</si>
  <si>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</si>
  <si>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</si>
  <si>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</si>
  <si>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</si>
  <si>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</si>
  <si>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</si>
  <si>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</si>
  <si>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</si>
  <si>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</si>
  <si>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</si>
  <si>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</si>
  <si>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</si>
  <si>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</si>
  <si>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</si>
  <si>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</si>
  <si>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</si>
  <si>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</si>
  <si>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</si>
  <si>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</si>
  <si>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</si>
  <si>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</si>
  <si>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</si>
  <si>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</si>
  <si>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</si>
  <si>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</si>
  <si>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</si>
  <si>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</si>
  <si>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</si>
  <si>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</si>
  <si>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</si>
  <si>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</si>
  <si>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</si>
  <si>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</si>
  <si>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</si>
  <si>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</si>
  <si>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</si>
  <si>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</si>
  <si>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</si>
  <si>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</si>
  <si>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</si>
  <si>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</si>
  <si>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</si>
  <si>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</si>
  <si>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</si>
  <si>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</si>
  <si>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</si>
  <si>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</si>
  <si>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</si>
  <si>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</si>
  <si>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</si>
  <si>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</si>
  <si>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</si>
  <si>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</si>
  <si>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</si>
  <si>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</si>
  <si>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</si>
  <si>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</si>
  <si>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</si>
  <si>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</si>
  <si>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</si>
  <si>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</si>
  <si>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</si>
  <si>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</si>
  <si>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</si>
  <si>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</si>
  <si>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</si>
  <si>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</si>
  <si>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</si>
  <si>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</si>
  <si>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</si>
  <si>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</si>
  <si>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</si>
  <si>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</si>
  <si>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</si>
  <si>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</si>
  <si>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</si>
  <si>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</si>
  <si>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</si>
  <si>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</si>
  <si>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</si>
  <si>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</si>
  <si>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</si>
  <si>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</si>
  <si>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</si>
  <si>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</si>
  <si>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</si>
  <si>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</si>
  <si>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</si>
  <si>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</si>
  <si>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</si>
  <si>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</si>
  <si>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</si>
  <si>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</si>
  <si>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</si>
  <si>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</si>
  <si>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</si>
  <si>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</si>
  <si>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</si>
  <si>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</si>
  <si>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</si>
  <si>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</si>
  <si>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</si>
  <si>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</si>
  <si>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</si>
  <si>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</si>
  <si>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</si>
  <si>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</si>
  <si>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</si>
  <si>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</si>
  <si>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</si>
  <si>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</si>
  <si>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</si>
  <si>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</si>
  <si>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</si>
  <si>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</si>
  <si>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</si>
  <si>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</si>
  <si>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</si>
  <si>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</si>
  <si>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</si>
  <si>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</si>
  <si>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</si>
  <si>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</si>
  <si>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</si>
  <si>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</si>
  <si>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</si>
  <si>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</si>
  <si>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</si>
  <si>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</si>
  <si>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</si>
  <si>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</si>
  <si>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</si>
  <si>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</si>
  <si>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</si>
  <si>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</si>
  <si>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</si>
  <si>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</si>
  <si>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</si>
  <si>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</si>
  <si>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</si>
  <si>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</si>
  <si>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</si>
  <si>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</si>
  <si>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</si>
  <si>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</si>
  <si>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</si>
  <si>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</si>
  <si>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</si>
  <si>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</si>
  <si>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</si>
  <si>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</si>
  <si>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</si>
  <si>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</si>
  <si>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</si>
  <si>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</si>
  <si>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</si>
  <si>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</si>
  <si>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</si>
  <si>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</si>
  <si>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</si>
  <si>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</si>
  <si>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</si>
  <si>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</si>
  <si>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</si>
  <si>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</si>
  <si>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</si>
  <si>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</si>
  <si>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</si>
  <si>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</si>
  <si>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</si>
  <si>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</si>
  <si>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</si>
  <si>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</si>
  <si>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</si>
  <si>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</si>
  <si>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</si>
  <si>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</si>
  <si>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</si>
  <si>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</si>
  <si>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</si>
  <si>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</si>
  <si>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</si>
  <si>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</si>
  <si>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</si>
  <si>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</si>
  <si>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</si>
  <si>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</si>
  <si>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</si>
  <si>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</si>
  <si>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</si>
  <si>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</si>
  <si>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</si>
  <si>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</si>
  <si>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</si>
  <si>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</si>
  <si>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</si>
  <si>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</si>
  <si>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</si>
  <si>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</si>
  <si>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</si>
  <si>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</si>
  <si>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</si>
  <si>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</si>
  <si>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</si>
  <si>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</si>
  <si>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</si>
  <si>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</si>
  <si>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</si>
  <si>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</si>
  <si>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</si>
  <si>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</si>
  <si>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</si>
  <si>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</si>
  <si>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</si>
  <si>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</si>
  <si>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</si>
  <si>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</si>
  <si>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</si>
  <si>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</si>
  <si>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</si>
  <si>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</si>
  <si>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</si>
  <si>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</si>
  <si>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</si>
  <si>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</si>
  <si>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</si>
  <si>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</si>
  <si>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</si>
  <si>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</si>
  <si>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</si>
  <si>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</si>
  <si>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</si>
  <si>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</si>
  <si>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</si>
  <si>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</si>
  <si>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</si>
  <si>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</si>
  <si>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</si>
  <si>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</si>
  <si>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</si>
  <si>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</si>
  <si>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</si>
  <si>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</si>
  <si>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</si>
  <si>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</si>
  <si>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</si>
  <si>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</si>
  <si>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</si>
  <si>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</si>
  <si>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</si>
  <si>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</si>
  <si>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</si>
  <si>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</si>
  <si>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</si>
  <si>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</si>
  <si>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</si>
  <si>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</si>
  <si>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</si>
  <si>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</si>
  <si>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</si>
  <si>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</si>
  <si>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</si>
  <si>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</si>
  <si>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</si>
  <si>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</si>
  <si>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</si>
  <si>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</si>
  <si>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</si>
  <si>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</si>
  <si>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</si>
  <si>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</si>
  <si>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</si>
  <si>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</si>
  <si>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</si>
  <si>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</si>
  <si>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</si>
  <si>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</si>
  <si>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</si>
  <si>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</si>
  <si>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</si>
  <si>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</si>
  <si>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</si>
  <si>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</si>
  <si>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</si>
  <si>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</si>
  <si>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</si>
  <si>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</si>
  <si>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</si>
  <si>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</si>
  <si>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</si>
  <si>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</si>
  <si>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</si>
  <si>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</si>
  <si>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</si>
  <si>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</si>
  <si>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</si>
  <si>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</si>
  <si>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</si>
  <si>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</si>
  <si>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</si>
  <si>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</si>
  <si>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</si>
  <si>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</si>
  <si>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</si>
  <si>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</si>
  <si>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</si>
  <si>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</si>
  <si>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</si>
  <si>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</si>
  <si>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</si>
  <si>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</si>
  <si>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</si>
  <si>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</si>
  <si>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</si>
  <si>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</si>
  <si>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</si>
  <si>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</si>
  <si>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</si>
  <si>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</si>
  <si>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</si>
  <si>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</si>
  <si>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</si>
  <si>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</si>
  <si>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</si>
  <si>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</si>
  <si>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</si>
  <si>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</si>
  <si>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</si>
  <si>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</si>
  <si>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</si>
  <si>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</si>
  <si>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</si>
  <si>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</si>
  <si>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</si>
  <si>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</si>
  <si>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</si>
  <si>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</si>
  <si>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</si>
  <si>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</si>
  <si>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</si>
  <si>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</si>
  <si>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</si>
  <si>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</si>
  <si>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</si>
  <si>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</si>
  <si>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</si>
  <si>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</si>
  <si>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</si>
  <si>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</si>
  <si>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</si>
  <si>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</si>
  <si>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</si>
  <si>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</si>
  <si>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</si>
  <si>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</si>
  <si>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</si>
  <si>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</si>
  <si>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</si>
  <si>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</si>
  <si>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</si>
  <si>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</si>
  <si>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</si>
  <si>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</si>
  <si>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</si>
  <si>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</si>
  <si>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</si>
  <si>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</si>
  <si>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</si>
  <si>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</si>
  <si>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</si>
  <si>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</si>
  <si>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</si>
  <si>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</si>
  <si>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</si>
  <si>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</si>
  <si>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</si>
  <si>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</si>
  <si>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</si>
  <si>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</si>
  <si>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</si>
  <si>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</si>
  <si>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</si>
  <si>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</si>
  <si>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</si>
  <si>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</si>
  <si>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</si>
  <si>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</si>
  <si>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</si>
  <si>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</si>
  <si>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</si>
  <si>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</si>
  <si>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</si>
  <si>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</si>
  <si>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</si>
  <si>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</si>
  <si>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</si>
  <si>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</si>
  <si>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</si>
  <si>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</si>
  <si>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</si>
  <si>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</si>
  <si>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</si>
  <si>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</si>
  <si>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</si>
  <si>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</si>
  <si>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</si>
  <si>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</si>
  <si>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</si>
  <si>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</si>
  <si>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</si>
  <si>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</si>
  <si>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</si>
  <si>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</si>
  <si>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</si>
  <si>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</si>
  <si>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</si>
  <si>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</si>
  <si>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</si>
  <si>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</si>
  <si>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</si>
  <si>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</si>
  <si>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</si>
  <si>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</si>
  <si>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</si>
  <si>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</si>
  <si>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</si>
  <si>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</si>
  <si>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</si>
  <si>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</si>
  <si>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</si>
  <si>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</si>
  <si>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</si>
  <si>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</si>
  <si>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</si>
  <si>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</si>
  <si>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</si>
  <si>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</si>
  <si>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</si>
  <si>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</si>
  <si>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</si>
  <si>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</si>
  <si>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</si>
  <si>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</si>
  <si>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</si>
  <si>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</si>
  <si>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</si>
  <si>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</si>
  <si>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</si>
  <si>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</si>
  <si>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</si>
  <si>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</si>
  <si>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</si>
  <si>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</si>
  <si>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</si>
  <si>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</si>
  <si>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</si>
  <si>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</si>
  <si>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</si>
  <si>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</si>
  <si>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</si>
  <si>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</si>
  <si>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</si>
  <si>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</si>
  <si>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</si>
  <si>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</si>
  <si>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</si>
  <si>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</si>
  <si>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</si>
  <si>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</si>
  <si>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</si>
  <si>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</si>
  <si>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</si>
  <si>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</si>
  <si>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</si>
  <si>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</si>
  <si>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</si>
  <si>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</si>
  <si>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</si>
  <si>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</si>
  <si>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</si>
  <si>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</si>
  <si>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</si>
  <si>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</si>
  <si>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</si>
  <si>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</si>
  <si>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</si>
  <si>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</si>
  <si>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</si>
  <si>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</si>
  <si>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</si>
  <si>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</si>
  <si>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</si>
  <si>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</si>
  <si>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</si>
  <si>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</si>
  <si>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</si>
  <si>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</si>
  <si>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</si>
  <si>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</si>
  <si>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</si>
  <si>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</si>
  <si>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</si>
  <si>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</si>
  <si>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</si>
  <si>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</si>
  <si>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</si>
  <si>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</si>
  <si>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</si>
  <si>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</si>
  <si>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</si>
  <si>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</si>
  <si>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</si>
  <si>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</si>
  <si>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</si>
  <si>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</si>
  <si>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</si>
  <si>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</si>
  <si>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</si>
  <si>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</si>
  <si>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</si>
  <si>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</si>
  <si>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</si>
  <si>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</si>
  <si>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</si>
  <si>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</si>
  <si>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</si>
  <si>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</si>
  <si>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</si>
  <si>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</si>
  <si>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</si>
  <si>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</si>
  <si>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</si>
  <si>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</si>
  <si>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</si>
  <si>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</si>
  <si>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</si>
  <si>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</si>
  <si>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</si>
  <si>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</si>
  <si>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</si>
  <si>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</si>
  <si>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</si>
  <si>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</si>
  <si>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</si>
  <si>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</si>
  <si>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</si>
  <si>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</si>
  <si>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</si>
  <si>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</si>
  <si>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</si>
  <si>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</si>
  <si>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</si>
  <si>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</si>
  <si>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</si>
  <si>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</si>
  <si>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</si>
  <si>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</si>
  <si>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</si>
  <si>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</si>
  <si>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</si>
  <si>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</si>
  <si>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</si>
  <si>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</si>
  <si>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</si>
  <si>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</si>
  <si>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</si>
  <si>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</si>
  <si>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</si>
  <si>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</si>
  <si>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</si>
  <si>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</si>
  <si>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</si>
  <si>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</si>
  <si>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</si>
  <si>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</si>
  <si>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</si>
  <si>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</si>
  <si>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</si>
  <si>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</si>
  <si>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</si>
  <si>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</si>
  <si>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</si>
  <si>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</si>
  <si>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</si>
  <si>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</si>
  <si>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</si>
  <si>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</si>
  <si>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</si>
  <si>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</si>
  <si>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</si>
  <si>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</si>
  <si>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</si>
  <si>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</si>
  <si>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</si>
  <si>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</si>
  <si>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</si>
  <si>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</si>
  <si>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</si>
  <si>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</si>
  <si>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</si>
  <si>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</si>
  <si>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</si>
  <si>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</si>
  <si>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</si>
  <si>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</si>
  <si>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</si>
  <si>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</si>
  <si>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</si>
  <si>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</si>
  <si>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</si>
  <si>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</si>
  <si>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</si>
  <si>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</si>
  <si>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</si>
  <si>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</si>
  <si>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</si>
  <si>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</si>
  <si>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</si>
  <si>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</si>
  <si>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</si>
  <si>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</si>
  <si>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</si>
  <si>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</si>
  <si>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</si>
  <si>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</si>
  <si>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</si>
  <si>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</si>
  <si>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</si>
  <si>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</si>
  <si>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</si>
  <si>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</si>
  <si>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</si>
  <si>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</si>
  <si>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</si>
  <si>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</si>
  <si>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</si>
  <si>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</si>
  <si>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</si>
  <si>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</si>
  <si>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</si>
  <si>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</si>
  <si>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</si>
  <si>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</si>
  <si>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</si>
  <si>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</si>
  <si>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</si>
  <si>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</si>
  <si>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</si>
  <si>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</si>
  <si>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</si>
  <si>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</si>
  <si>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</si>
  <si>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</si>
  <si>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</si>
  <si>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</si>
  <si>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</si>
  <si>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</si>
  <si>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</si>
  <si>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</si>
  <si>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</si>
  <si>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</si>
  <si>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</si>
  <si>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</si>
  <si>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</si>
  <si>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</si>
  <si>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</si>
  <si>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</si>
  <si>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</si>
  <si>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</si>
  <si>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</si>
  <si>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</si>
  <si>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</si>
  <si>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</si>
  <si>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</si>
  <si>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</si>
  <si>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</si>
  <si>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</si>
  <si>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</si>
  <si>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</si>
  <si>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</si>
  <si>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</si>
  <si>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</si>
  <si>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</si>
  <si>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</si>
  <si>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</si>
  <si>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</si>
  <si>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</si>
  <si>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</si>
  <si>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</si>
  <si>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</si>
  <si>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</si>
  <si>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</si>
  <si>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</si>
  <si>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</si>
  <si>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</si>
  <si>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</si>
  <si>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</si>
  <si>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</si>
  <si>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</si>
  <si>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</si>
  <si>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</si>
  <si>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</si>
  <si>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</si>
  <si>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</si>
  <si>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</si>
  <si>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</si>
  <si>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</si>
  <si>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</si>
  <si>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</si>
  <si>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</si>
  <si>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</si>
  <si>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</si>
  <si>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</si>
  <si>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</si>
  <si>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</si>
  <si>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</si>
  <si>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</si>
  <si>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</si>
  <si>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</si>
  <si>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</si>
  <si>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</si>
  <si>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</si>
  <si>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</si>
  <si>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</si>
  <si>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</si>
  <si>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</si>
  <si>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</si>
  <si>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</si>
  <si>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</si>
  <si>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</si>
  <si>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</si>
  <si>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</si>
  <si>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</si>
  <si>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</si>
  <si>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</si>
  <si>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</si>
  <si>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</si>
  <si>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</si>
  <si>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</si>
  <si>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</si>
  <si>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</si>
  <si>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</si>
  <si>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</si>
  <si>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</si>
  <si>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</si>
  <si>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</si>
  <si>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</si>
  <si>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</si>
  <si>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</si>
  <si>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</si>
  <si>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</si>
  <si>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</si>
  <si>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</si>
  <si>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</si>
  <si>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</si>
  <si>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</si>
  <si>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</si>
  <si>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</si>
  <si>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</si>
  <si>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</si>
  <si>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</si>
  <si>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</si>
  <si>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</si>
  <si>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</si>
  <si>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</si>
  <si>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</si>
  <si>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</si>
  <si>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</si>
  <si>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</si>
  <si>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</si>
  <si>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</si>
  <si>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</si>
  <si>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</si>
  <si>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</si>
  <si>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</si>
  <si>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</si>
  <si>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</si>
  <si>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</si>
  <si>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</si>
  <si>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</si>
  <si>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</si>
  <si>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</si>
  <si>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</si>
  <si>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</si>
  <si>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</si>
  <si>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</si>
  <si>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</si>
  <si>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</si>
  <si>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</si>
  <si>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</si>
  <si>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</si>
  <si>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</si>
  <si>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</si>
  <si>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</si>
  <si>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</si>
  <si>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</si>
  <si>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</si>
  <si>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</si>
  <si>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</si>
  <si>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</si>
  <si>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</si>
  <si>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</si>
  <si>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</si>
  <si>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</si>
  <si>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</si>
  <si>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</si>
  <si>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</si>
  <si>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</si>
  <si>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</si>
  <si>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</si>
  <si>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</si>
  <si>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</si>
  <si>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</si>
  <si>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</si>
  <si>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</si>
  <si>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</si>
  <si>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</si>
  <si>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</si>
  <si>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</si>
  <si>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</si>
  <si>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</si>
  <si>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</si>
  <si>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</si>
  <si>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</si>
  <si>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</si>
  <si>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</si>
  <si>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</si>
  <si>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</si>
  <si>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</si>
  <si>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</si>
  <si>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</si>
  <si>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</si>
  <si>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</si>
  <si>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</si>
  <si>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</si>
  <si>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</si>
  <si>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</si>
  <si>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</si>
  <si>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</si>
  <si>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</si>
  <si>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</si>
  <si>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</si>
  <si>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</si>
  <si>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</si>
  <si>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</si>
  <si>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</si>
  <si>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</si>
  <si>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</si>
  <si>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</si>
  <si>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</si>
  <si>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</si>
  <si>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</si>
  <si>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</si>
  <si>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</si>
  <si>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</si>
  <si>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</si>
  <si>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</si>
  <si>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</si>
  <si>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</si>
  <si>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</si>
  <si>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</si>
  <si>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</si>
  <si>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</si>
  <si>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</si>
  <si>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</si>
  <si>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</si>
  <si>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</si>
  <si>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</si>
  <si>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</si>
  <si>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</si>
  <si>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</si>
  <si>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</si>
  <si>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</si>
  <si>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</si>
  <si>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</si>
  <si>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</si>
  <si>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</si>
  <si>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</si>
  <si>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</si>
  <si>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</si>
  <si>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</si>
  <si>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</si>
  <si>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</si>
  <si>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</si>
  <si>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</si>
  <si>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</si>
  <si>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</si>
  <si>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</si>
  <si>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</si>
  <si>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</si>
  <si>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</si>
  <si>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</si>
  <si>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</si>
  <si>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</si>
  <si>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</si>
  <si>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</si>
  <si>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</si>
  <si>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</si>
  <si>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</si>
  <si>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</si>
  <si>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</si>
  <si>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</si>
  <si>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</si>
  <si>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</si>
  <si>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</si>
  <si>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</si>
  <si>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</si>
  <si>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</si>
  <si>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</si>
  <si>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</si>
  <si>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</si>
  <si>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</si>
  <si>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</si>
  <si>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</si>
  <si>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</si>
  <si>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</si>
  <si>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</si>
  <si>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</si>
  <si>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</si>
  <si>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</si>
  <si>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</si>
  <si>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</si>
  <si>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</si>
  <si>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</si>
  <si>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</si>
  <si>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</si>
  <si>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</si>
  <si>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</si>
  <si>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</si>
  <si>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</si>
  <si>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</si>
  <si>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</si>
  <si>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</si>
  <si>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</si>
  <si>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</si>
  <si>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</si>
  <si>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</si>
  <si>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</si>
  <si>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</si>
  <si>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</si>
  <si>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</si>
  <si>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</si>
  <si>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</si>
  <si>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</si>
  <si>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</si>
  <si>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</si>
  <si>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</si>
  <si>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</si>
  <si>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</si>
  <si>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</si>
  <si>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</si>
  <si>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</si>
  <si>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</si>
  <si>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</si>
  <si>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</si>
  <si>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</si>
  <si>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</si>
  <si>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</si>
  <si>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</si>
  <si>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</si>
  <si>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</si>
  <si>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</si>
  <si>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</si>
  <si>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</si>
  <si>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</si>
  <si>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</si>
  <si>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</si>
  <si>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</si>
  <si>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</si>
  <si>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</si>
  <si>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</si>
  <si>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</si>
  <si>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</si>
  <si>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</si>
  <si>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</si>
  <si>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</si>
  <si>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</si>
  <si>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</si>
  <si>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</si>
  <si>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</si>
  <si>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</si>
  <si>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</si>
  <si>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</si>
  <si>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</si>
  <si>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</si>
  <si>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</si>
  <si>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</si>
  <si>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</si>
  <si>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</si>
  <si>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</si>
  <si>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</si>
  <si>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</si>
  <si>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</si>
  <si>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</si>
  <si>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</si>
  <si>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</si>
  <si>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</si>
  <si>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</si>
  <si>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</si>
  <si>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</si>
  <si>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</si>
  <si>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</si>
  <si>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</si>
  <si>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</si>
  <si>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</si>
  <si>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</si>
  <si>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</si>
  <si>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</si>
  <si>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</si>
  <si>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</si>
  <si>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</si>
  <si>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</si>
  <si>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</si>
  <si>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</si>
  <si>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</si>
  <si>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</si>
  <si>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</si>
  <si>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</si>
  <si>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</si>
  <si>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</si>
  <si>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</si>
  <si>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</si>
  <si>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</si>
  <si>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</si>
  <si>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</si>
  <si>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</si>
  <si>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</si>
  <si>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</si>
  <si>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</si>
  <si>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</si>
  <si>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</si>
  <si>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</si>
  <si>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</si>
  <si>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</si>
  <si>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</si>
  <si>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</si>
  <si>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</si>
  <si>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</si>
  <si>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</si>
  <si>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</si>
  <si>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</si>
  <si>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</si>
  <si>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</si>
  <si>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</si>
  <si>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</si>
  <si>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</si>
  <si>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</si>
  <si>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</si>
  <si>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</si>
  <si>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</si>
  <si>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</si>
  <si>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</si>
  <si>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</si>
  <si>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</si>
  <si>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</si>
  <si>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</si>
  <si>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</si>
  <si>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</si>
  <si>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</si>
  <si>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</si>
  <si>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</si>
  <si>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</si>
  <si>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</si>
  <si>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</si>
  <si>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</si>
  <si>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</si>
  <si>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</si>
  <si>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</si>
  <si>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</si>
  <si>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</si>
  <si>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</si>
  <si>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</si>
  <si>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</si>
  <si>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</si>
  <si>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</si>
  <si>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</si>
  <si>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</si>
  <si>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</si>
  <si>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</si>
  <si>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</si>
  <si>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</si>
  <si>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</si>
  <si>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</si>
  <si>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</si>
  <si>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</si>
  <si>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</si>
  <si>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</si>
  <si>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</si>
  <si>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</si>
  <si>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</si>
  <si>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</si>
  <si>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</si>
  <si>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</si>
  <si>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</si>
  <si>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</si>
  <si>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</si>
  <si>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</si>
  <si>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</si>
  <si>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</si>
  <si>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</si>
  <si>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</si>
  <si>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</si>
  <si>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</si>
  <si>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</si>
  <si>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</si>
  <si>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</si>
  <si>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</si>
  <si>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</si>
  <si>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</si>
  <si>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</si>
  <si>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</si>
  <si>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</si>
  <si>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</si>
  <si>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</si>
  <si>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</si>
  <si>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</si>
  <si>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</si>
  <si>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</si>
  <si>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</si>
  <si>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</si>
  <si>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</si>
  <si>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</si>
  <si>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</si>
  <si>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</si>
  <si>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</si>
  <si>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</si>
  <si>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</si>
  <si>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</si>
  <si>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</si>
  <si>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</si>
  <si>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</si>
  <si>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</si>
  <si>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</si>
  <si>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</si>
  <si>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</si>
  <si>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</si>
  <si>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</si>
  <si>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</si>
  <si>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</si>
  <si>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</si>
  <si>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</si>
  <si>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</si>
  <si>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</si>
  <si>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</si>
  <si>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</si>
  <si>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</si>
  <si>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</si>
  <si>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</si>
  <si>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</si>
  <si>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</si>
  <si>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</si>
  <si>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</si>
  <si>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</si>
  <si>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</si>
  <si>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</si>
  <si>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</si>
  <si>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</si>
  <si>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</si>
  <si>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</si>
  <si>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</si>
  <si>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</si>
  <si>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</si>
  <si>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</si>
  <si>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</si>
  <si>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</si>
  <si>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</si>
  <si>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</si>
  <si>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</si>
  <si>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</si>
  <si>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</si>
  <si>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</si>
  <si>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</si>
  <si>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</si>
  <si>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</si>
  <si>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</si>
  <si>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</si>
  <si>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</si>
  <si>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</si>
  <si>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</si>
  <si>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</si>
  <si>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</si>
  <si>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</si>
  <si>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</si>
  <si>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</si>
  <si>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</si>
  <si>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</si>
  <si>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</si>
  <si>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</si>
  <si>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</si>
  <si>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</si>
  <si>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</si>
  <si>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</si>
  <si>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</si>
  <si>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</si>
  <si>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</si>
  <si>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</si>
  <si>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</si>
  <si>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</si>
  <si>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</si>
  <si>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</si>
  <si>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</si>
  <si>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</si>
  <si>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</si>
  <si>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</si>
  <si>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</si>
  <si>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</si>
  <si>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</si>
  <si>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</si>
  <si>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</si>
  <si>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</si>
  <si>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</si>
  <si>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</si>
  <si>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</si>
  <si>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</si>
  <si>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</si>
  <si>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</si>
  <si>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</si>
  <si>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</si>
  <si>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</si>
  <si>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</si>
  <si>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</si>
  <si>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</si>
  <si>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</si>
  <si>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</si>
  <si>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</si>
  <si>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</si>
  <si>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</si>
  <si>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</si>
  <si>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</si>
  <si>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</si>
  <si>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</si>
  <si>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</si>
  <si>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</si>
  <si>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</si>
  <si>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</si>
  <si>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</si>
  <si>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</si>
  <si>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</si>
  <si>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</si>
  <si>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</si>
  <si>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</si>
  <si>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</si>
  <si>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</si>
  <si>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</si>
  <si>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</si>
  <si>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</si>
  <si>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</si>
  <si>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</si>
  <si>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</si>
  <si>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</si>
  <si>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</si>
  <si>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</si>
  <si>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</si>
  <si>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</si>
  <si>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</si>
  <si>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</si>
  <si>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</si>
  <si>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</si>
  <si>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</si>
  <si>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</si>
  <si>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</si>
  <si>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</si>
  <si>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</si>
  <si>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</si>
  <si>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</si>
  <si>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</si>
  <si>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</si>
  <si>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</si>
  <si>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</si>
  <si>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</si>
  <si>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</si>
  <si>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</si>
  <si>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</si>
  <si>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</si>
  <si>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</si>
  <si>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</si>
  <si>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</si>
  <si>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</si>
  <si>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</si>
  <si>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</si>
  <si>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</si>
  <si>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</si>
  <si>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</si>
  <si>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</si>
  <si>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</si>
  <si>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</si>
  <si>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</si>
  <si>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</si>
  <si>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</si>
  <si>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</si>
  <si>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</si>
  <si>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</si>
  <si>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</si>
  <si>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</si>
  <si>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</si>
  <si>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</si>
  <si>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</si>
  <si>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</si>
  <si>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</si>
  <si>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</si>
  <si>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</si>
  <si>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</si>
  <si>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</si>
  <si>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</si>
  <si>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</si>
  <si>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</si>
  <si>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</si>
  <si>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</si>
  <si>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</si>
  <si>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</si>
  <si>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</si>
  <si>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</si>
  <si>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</si>
  <si>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</si>
  <si>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</si>
  <si>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</si>
  <si>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</si>
  <si>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</si>
  <si>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</si>
  <si>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</si>
  <si>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</si>
  <si>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</si>
  <si>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</si>
  <si>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</si>
  <si>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</si>
  <si>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</si>
  <si>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</si>
  <si>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</si>
  <si>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</si>
  <si>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</si>
  <si>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</si>
  <si>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</si>
  <si>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</si>
  <si>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</si>
  <si>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</si>
  <si>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</si>
  <si>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</si>
  <si>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</si>
  <si>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</si>
  <si>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</si>
  <si>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</si>
  <si>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</si>
  <si>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</si>
  <si>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</si>
  <si>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</si>
  <si>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</si>
  <si>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</si>
  <si>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</si>
  <si>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</si>
  <si>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</si>
  <si>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</si>
  <si>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</si>
  <si>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</si>
  <si>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</si>
  <si>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</si>
  <si>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</si>
  <si>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</si>
  <si>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</si>
  <si>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</si>
  <si>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</si>
  <si>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</si>
  <si>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</si>
  <si>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</si>
  <si>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</si>
  <si>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</si>
  <si>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</si>
  <si>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</si>
  <si>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</si>
  <si>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</si>
  <si>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</si>
  <si>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</si>
  <si>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</si>
  <si>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</si>
  <si>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</si>
  <si>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</si>
  <si>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</si>
  <si>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</si>
  <si>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</si>
  <si>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</si>
  <si>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</si>
  <si>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</si>
  <si>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</si>
  <si>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</si>
  <si>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</si>
  <si>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</si>
  <si>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</si>
  <si>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</si>
  <si>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</si>
  <si>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</si>
  <si>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</si>
  <si>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</si>
  <si>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</si>
  <si>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</si>
  <si>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</si>
  <si>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</si>
  <si>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</si>
  <si>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</si>
  <si>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</si>
  <si>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</si>
  <si>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</si>
  <si>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</si>
  <si>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</si>
  <si>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</si>
  <si>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</si>
  <si>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</si>
  <si>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</si>
  <si>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</si>
  <si>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</si>
  <si>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</si>
  <si>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</si>
  <si>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</si>
  <si>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</si>
  <si>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</si>
  <si>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</si>
  <si>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</si>
  <si>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</si>
  <si>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</si>
  <si>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</si>
  <si>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</si>
  <si>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</si>
  <si>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</si>
  <si>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</si>
  <si>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</si>
  <si>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</si>
  <si>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</si>
  <si>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</si>
  <si>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</si>
  <si>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</si>
  <si>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</si>
  <si>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</si>
  <si>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</si>
  <si>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</si>
  <si>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</si>
  <si>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</si>
  <si>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</si>
  <si>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</si>
  <si>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</si>
  <si>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</si>
  <si>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</si>
  <si>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</si>
  <si>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</si>
  <si>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</si>
  <si>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</si>
  <si>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</si>
  <si>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</si>
  <si>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</si>
  <si>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</si>
  <si>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</si>
  <si>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</si>
  <si>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</si>
  <si>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</si>
  <si>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</si>
  <si>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</si>
  <si>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</si>
  <si>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</si>
  <si>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</si>
  <si>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</si>
  <si>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</si>
  <si>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</si>
  <si>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</si>
  <si>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</si>
  <si>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</si>
  <si>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</si>
  <si>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</si>
  <si>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</si>
  <si>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</si>
  <si>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</si>
  <si>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</si>
  <si>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</si>
  <si>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</si>
  <si>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</si>
  <si>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</si>
  <si>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</si>
  <si>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</si>
  <si>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</si>
  <si>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</si>
  <si>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</si>
  <si>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</si>
  <si>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</si>
  <si>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</si>
  <si>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</si>
  <si>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</si>
  <si>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</si>
  <si>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</si>
  <si>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</si>
  <si>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</si>
  <si>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</si>
  <si>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</si>
  <si>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</si>
  <si>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</si>
  <si>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</si>
  <si>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</si>
  <si>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</si>
  <si>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</si>
  <si>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</si>
  <si>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</si>
  <si>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</si>
  <si>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</si>
  <si>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</si>
  <si>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</si>
  <si>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</si>
  <si>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</si>
  <si>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</si>
  <si>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</si>
  <si>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</si>
  <si>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</si>
  <si>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</si>
  <si>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</si>
  <si>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</si>
  <si>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</si>
  <si>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</si>
  <si>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</si>
  <si>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</si>
  <si>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</si>
  <si>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</si>
  <si>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</si>
  <si>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</si>
  <si>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</si>
  <si>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</si>
  <si>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</si>
  <si>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</si>
  <si>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</si>
  <si>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</si>
  <si>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</si>
  <si>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</si>
  <si>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</si>
  <si>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</si>
  <si>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</si>
  <si>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</si>
  <si>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</si>
  <si>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</si>
  <si>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</si>
  <si>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</si>
  <si>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</si>
  <si>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</si>
  <si>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</si>
  <si>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</si>
  <si>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</si>
  <si>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</si>
  <si>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</si>
  <si>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</si>
  <si>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</si>
  <si>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</si>
  <si>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</si>
  <si>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</si>
  <si>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</si>
  <si>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</si>
  <si>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</si>
  <si>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</si>
  <si>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</si>
  <si>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</si>
  <si>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</si>
  <si>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</si>
  <si>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</si>
  <si>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</si>
  <si>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</si>
  <si>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</si>
  <si>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</si>
  <si>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</si>
  <si>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</si>
  <si>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</si>
  <si>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</si>
  <si>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</si>
  <si>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</si>
  <si>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</si>
  <si>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</si>
  <si>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</si>
  <si>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</si>
  <si>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</si>
  <si>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</si>
  <si>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</si>
  <si>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</si>
  <si>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</si>
  <si>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</si>
  <si>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</si>
  <si>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</si>
  <si>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</si>
  <si>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</si>
  <si>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</si>
  <si>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</si>
  <si>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</si>
  <si>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</si>
  <si>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</si>
  <si>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</si>
  <si>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</si>
  <si>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</si>
  <si>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</si>
  <si>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</si>
  <si>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</si>
  <si>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</si>
  <si>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</si>
  <si>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</si>
  <si>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</si>
  <si>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</si>
  <si>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</si>
  <si>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</si>
  <si>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</si>
  <si>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</si>
  <si>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</si>
  <si>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</si>
  <si>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</si>
  <si>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</si>
  <si>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</si>
  <si>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</si>
  <si>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</si>
  <si>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</si>
  <si>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</si>
  <si>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</si>
  <si>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</si>
  <si>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</si>
  <si>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</si>
  <si>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</si>
  <si>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</si>
  <si>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</si>
  <si>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</si>
  <si>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</si>
  <si>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</si>
  <si>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</si>
  <si>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</si>
  <si>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</si>
  <si>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</si>
  <si>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</si>
  <si>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</si>
  <si>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</si>
  <si>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</si>
  <si>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</si>
  <si>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</si>
  <si>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</si>
  <si>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</si>
  <si>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</si>
  <si>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</si>
  <si>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</si>
  <si>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</si>
  <si>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</si>
  <si>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</si>
  <si>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</si>
  <si>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</si>
  <si>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</si>
  <si>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</si>
  <si>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</si>
  <si>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</si>
  <si>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</si>
  <si>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</si>
  <si>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</si>
  <si>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</si>
  <si>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</si>
  <si>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</si>
  <si>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</si>
  <si>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</si>
  <si>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</si>
  <si>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</si>
  <si>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</si>
  <si>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</si>
  <si>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</si>
  <si>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</si>
  <si>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</si>
  <si>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</si>
  <si>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</si>
  <si>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</si>
  <si>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</si>
  <si>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</si>
  <si>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</si>
  <si>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</si>
  <si>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</si>
  <si>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</si>
  <si>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</si>
  <si>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</si>
  <si>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</si>
  <si>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</si>
  <si>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</si>
  <si>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</si>
  <si>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</si>
  <si>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</si>
  <si>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</si>
  <si>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</si>
  <si>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</si>
  <si>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</si>
  <si>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</si>
  <si>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</si>
  <si>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</si>
  <si>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</si>
  <si>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</si>
  <si>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</si>
  <si>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</si>
  <si>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</si>
  <si>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</si>
  <si>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</si>
  <si>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</si>
  <si>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</si>
  <si>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</si>
  <si>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</si>
  <si>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</si>
  <si>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</si>
  <si>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</si>
  <si>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</si>
  <si>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</si>
  <si>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</si>
  <si>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</si>
  <si>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</si>
  <si>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</si>
  <si>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</si>
  <si>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</si>
  <si>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</si>
  <si>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</si>
  <si>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</si>
  <si>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</si>
  <si>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</si>
  <si>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</si>
  <si>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</si>
  <si>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</si>
  <si>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</si>
  <si>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</si>
  <si>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</si>
  <si>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</si>
  <si>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</si>
  <si>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</si>
  <si>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</si>
  <si>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</si>
  <si>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</si>
  <si>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</si>
  <si>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</si>
  <si>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</si>
  <si>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</si>
  <si>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</si>
  <si>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</si>
  <si>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</si>
  <si>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</si>
  <si>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</si>
  <si>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</si>
  <si>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</si>
  <si>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</si>
  <si>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</si>
  <si>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</si>
  <si>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</si>
  <si>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</si>
  <si>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</si>
  <si>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</si>
  <si>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</si>
  <si>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</si>
  <si>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</si>
  <si>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</si>
  <si>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</si>
  <si>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</si>
  <si>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</si>
  <si>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</si>
  <si>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</si>
  <si>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</si>
  <si>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</si>
  <si>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</si>
  <si>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</si>
  <si>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</si>
  <si>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</si>
  <si>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</si>
  <si>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</si>
  <si>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</si>
  <si>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</si>
  <si>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</si>
  <si>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</si>
  <si>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</si>
  <si>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</si>
  <si>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</si>
  <si>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</si>
  <si>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</si>
  <si>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</si>
  <si>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</si>
  <si>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</si>
  <si>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</si>
  <si>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</si>
  <si>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</si>
  <si>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</si>
  <si>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</si>
  <si>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</si>
  <si>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</si>
  <si>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</si>
  <si>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</si>
  <si>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</si>
  <si>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</si>
  <si>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</si>
  <si>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</si>
  <si>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</si>
  <si>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</si>
  <si>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</si>
  <si>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</si>
  <si>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</si>
  <si>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</si>
  <si>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</si>
  <si>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</si>
  <si>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</si>
  <si>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</si>
  <si>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</si>
  <si>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</si>
  <si>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</si>
  <si>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</si>
  <si>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</si>
  <si>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</si>
  <si>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</si>
  <si>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</si>
  <si>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</si>
  <si>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</si>
  <si>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</si>
  <si>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</si>
  <si>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</si>
  <si>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</si>
  <si>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</si>
  <si>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</si>
  <si>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</si>
  <si>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</si>
  <si>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</si>
  <si>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</si>
  <si>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</si>
  <si>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</si>
  <si>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</si>
  <si>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</si>
  <si>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</si>
  <si>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</si>
  <si>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</si>
  <si>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</si>
  <si>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</si>
  <si>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</si>
  <si>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</si>
  <si>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</si>
  <si>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</si>
  <si>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</si>
  <si>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</si>
  <si>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</si>
  <si>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</si>
  <si>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</si>
  <si>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</si>
  <si>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</si>
  <si>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</si>
  <si>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</si>
  <si>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</si>
  <si>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</si>
  <si>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</si>
  <si>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</si>
  <si>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</si>
  <si>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</si>
  <si>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</si>
  <si>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</si>
  <si>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</si>
  <si>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</si>
  <si>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</si>
  <si>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</si>
  <si>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</si>
  <si>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</si>
  <si>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</si>
  <si>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</si>
  <si>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</si>
  <si>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</si>
  <si>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</si>
  <si>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</si>
  <si>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</si>
  <si>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</si>
  <si>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</si>
  <si>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</si>
  <si>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</si>
  <si>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</si>
  <si>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</si>
  <si>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</si>
  <si>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</si>
  <si>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</si>
  <si>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</si>
  <si>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</si>
  <si>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</si>
  <si>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</si>
  <si>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</si>
  <si>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</si>
  <si>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</si>
  <si>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</si>
  <si>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</si>
  <si>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</si>
  <si>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</si>
  <si>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</si>
  <si>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</si>
  <si>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</si>
  <si>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</si>
  <si>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</si>
  <si>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</si>
  <si>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</si>
  <si>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</si>
  <si>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</si>
  <si>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</si>
  <si>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</si>
  <si>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</si>
  <si>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</si>
  <si>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</si>
  <si>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</si>
  <si>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</si>
  <si>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</si>
  <si>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</si>
  <si>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</si>
  <si>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</si>
  <si>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</si>
  <si>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</si>
  <si>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</si>
  <si>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</si>
  <si>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</si>
  <si>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</si>
  <si>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</si>
  <si>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</si>
  <si>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</si>
  <si>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</si>
  <si>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</si>
  <si>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</si>
  <si>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</si>
  <si>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</si>
  <si>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</si>
  <si>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</si>
  <si>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</si>
  <si>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</si>
  <si>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</si>
  <si>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</si>
  <si>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</si>
  <si>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</si>
  <si>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</si>
  <si>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</si>
  <si>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</si>
  <si>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</si>
  <si>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</si>
  <si>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</si>
  <si>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</si>
  <si>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</si>
  <si>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</si>
  <si>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</si>
  <si>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</si>
  <si>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</si>
  <si>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</si>
  <si>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</si>
  <si>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</si>
  <si>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</si>
  <si>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</si>
  <si>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</si>
  <si>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</si>
  <si>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</si>
  <si>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</si>
  <si>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</si>
  <si>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</si>
  <si>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</si>
  <si>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</si>
  <si>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</si>
  <si>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</si>
  <si>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</si>
  <si>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</si>
  <si>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</si>
  <si>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</si>
  <si>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</si>
  <si>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</si>
  <si>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</si>
  <si>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</si>
  <si>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</si>
  <si>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</si>
  <si>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</si>
  <si>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</si>
  <si>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</si>
  <si>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</si>
  <si>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</si>
  <si>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</si>
  <si>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</si>
  <si>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</si>
  <si>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</si>
  <si>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</si>
  <si>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</si>
  <si>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</si>
  <si>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</si>
  <si>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</si>
  <si>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</si>
  <si>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</si>
  <si>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</si>
  <si>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</si>
  <si>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</si>
  <si>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</si>
  <si>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</si>
  <si>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</si>
  <si>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</si>
  <si>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</si>
  <si>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</si>
  <si>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</si>
  <si>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</si>
  <si>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</si>
  <si>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</si>
  <si>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</si>
  <si>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</si>
  <si>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</si>
  <si>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</si>
  <si>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</si>
  <si>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</si>
  <si>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</si>
  <si>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</si>
  <si>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</si>
  <si>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</si>
  <si>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</si>
  <si>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</si>
  <si>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</si>
  <si>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</si>
  <si>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</si>
  <si>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</si>
  <si>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</si>
  <si>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</si>
  <si>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</si>
  <si>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</si>
  <si>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</si>
  <si>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</si>
  <si>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</si>
  <si>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</si>
  <si>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</si>
  <si>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</si>
  <si>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</si>
  <si>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</si>
  <si>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</si>
  <si>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</si>
  <si>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</si>
  <si>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</si>
  <si>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</si>
  <si>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</si>
  <si>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</si>
  <si>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</si>
  <si>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</si>
  <si>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</si>
  <si>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</si>
  <si>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</si>
  <si>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</si>
  <si>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</si>
  <si>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</si>
  <si>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</si>
  <si>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</si>
  <si>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</si>
  <si>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</si>
  <si>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</si>
  <si>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</si>
  <si>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</si>
  <si>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</si>
  <si>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</si>
  <si>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</si>
  <si>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</si>
  <si>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</si>
  <si>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</si>
  <si>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</si>
  <si>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</si>
  <si>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</si>
  <si>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</si>
  <si>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</si>
  <si>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</si>
  <si>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</si>
  <si>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</si>
  <si>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</si>
  <si>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</si>
  <si>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</si>
  <si>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</si>
  <si>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</si>
  <si>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</si>
  <si>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</si>
  <si>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</si>
  <si>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</si>
  <si>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</si>
  <si>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</si>
  <si>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</si>
  <si>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</si>
  <si>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</si>
  <si>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</si>
  <si>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</si>
  <si>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</si>
  <si>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</si>
  <si>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</si>
  <si>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</si>
  <si>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</si>
  <si>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</si>
  <si>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</si>
  <si>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</si>
  <si>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</si>
  <si>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</si>
  <si>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</si>
  <si>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</si>
  <si>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</si>
  <si>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</si>
  <si>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</si>
  <si>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</si>
  <si>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</si>
  <si>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</si>
  <si>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</si>
  <si>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</si>
  <si>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</si>
  <si>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</si>
  <si>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</si>
  <si>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</si>
  <si>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</si>
  <si>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</si>
  <si>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</si>
  <si>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</si>
  <si>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</si>
  <si>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</si>
  <si>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</si>
  <si>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</si>
  <si>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</si>
  <si>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</si>
  <si>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</si>
  <si>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</si>
  <si>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</si>
  <si>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</si>
  <si>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</si>
  <si>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</si>
  <si>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</si>
  <si>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</si>
  <si>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</si>
  <si>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</si>
  <si>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</si>
  <si>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</si>
  <si>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</si>
  <si>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</si>
  <si>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</si>
  <si>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</si>
  <si>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</si>
  <si>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</si>
  <si>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</si>
  <si>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</si>
  <si>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</si>
  <si>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</si>
  <si>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</si>
  <si>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</si>
  <si>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</si>
  <si>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</si>
  <si>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</si>
  <si>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</si>
  <si>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</si>
  <si>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</si>
  <si>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</si>
  <si>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</si>
  <si>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</si>
  <si>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</si>
  <si>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</si>
  <si>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</si>
  <si>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</si>
  <si>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</si>
  <si>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</si>
  <si>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</si>
  <si>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</si>
  <si>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</si>
  <si>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</si>
  <si>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</si>
  <si>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</si>
  <si>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</si>
  <si>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</si>
  <si>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</si>
  <si>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</si>
  <si>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</si>
  <si>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</si>
  <si>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</si>
  <si>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</si>
  <si>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</si>
  <si>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</si>
  <si>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</si>
  <si>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</si>
  <si>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</si>
  <si>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</si>
  <si>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</si>
  <si>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</si>
  <si>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</si>
  <si>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</si>
  <si>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</si>
  <si>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</si>
  <si>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</si>
  <si>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</si>
  <si>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</si>
  <si>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</si>
  <si>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</si>
  <si>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</si>
  <si>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</si>
  <si>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</si>
  <si>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</si>
  <si>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</si>
  <si>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</si>
  <si>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</si>
  <si>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</si>
  <si>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</si>
  <si>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</si>
  <si>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</si>
  <si>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</si>
  <si>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</si>
  <si>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</si>
  <si>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</si>
  <si>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</si>
  <si>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</si>
  <si>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</si>
  <si>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</si>
  <si>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</si>
  <si>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</si>
  <si>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</si>
  <si>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</si>
  <si>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</si>
  <si>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</si>
  <si>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</si>
  <si>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</si>
  <si>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</si>
  <si>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</si>
  <si>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</si>
  <si>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</si>
  <si>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</si>
  <si>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</si>
  <si>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</si>
  <si>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</si>
  <si>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</si>
  <si>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</si>
  <si>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</si>
  <si>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</si>
  <si>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</si>
  <si>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</si>
  <si>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</si>
  <si>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</si>
  <si>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</si>
  <si>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</si>
  <si>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</si>
  <si>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</si>
  <si>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</si>
  <si>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</si>
  <si>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</si>
  <si>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</si>
  <si>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</si>
  <si>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</si>
  <si>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</si>
  <si>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</si>
  <si>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</si>
  <si>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</si>
  <si>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</si>
  <si>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</si>
  <si>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</si>
  <si>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</si>
  <si>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</si>
  <si>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</si>
  <si>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</si>
  <si>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</si>
  <si>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</si>
  <si>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</si>
  <si>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</si>
  <si>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</si>
  <si>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</si>
  <si>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</si>
  <si>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</si>
  <si>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</si>
  <si>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</si>
  <si>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</si>
  <si>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</si>
  <si>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</si>
  <si>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</si>
  <si>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</si>
  <si>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</si>
  <si>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</si>
  <si>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</si>
  <si>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</si>
  <si>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</si>
  <si>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</si>
  <si>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</si>
  <si>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</si>
  <si>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</si>
  <si>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</si>
  <si>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</si>
  <si>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</si>
  <si>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</si>
  <si>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</si>
  <si>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</si>
  <si>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</si>
  <si>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</si>
  <si>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</si>
  <si>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</si>
  <si>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</si>
  <si>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</si>
  <si>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</si>
  <si>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</si>
  <si>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</si>
  <si>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</si>
  <si>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</si>
  <si>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</si>
  <si>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</si>
  <si>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</si>
  <si>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</si>
  <si>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</si>
  <si>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</si>
  <si>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</si>
  <si>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</si>
  <si>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</si>
  <si>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</si>
  <si>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</si>
  <si>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</si>
  <si>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</si>
  <si>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</si>
  <si>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</si>
  <si>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</si>
  <si>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</si>
  <si>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</si>
  <si>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</si>
  <si>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</si>
  <si>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</si>
  <si>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</si>
  <si>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</si>
  <si>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</si>
  <si>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</si>
  <si>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</si>
  <si>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</si>
  <si>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</si>
  <si>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</si>
  <si>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</si>
  <si>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</si>
  <si>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</si>
  <si>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</si>
  <si>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</si>
  <si>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</si>
  <si>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</si>
  <si>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</si>
  <si>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</si>
  <si>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</si>
  <si>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</si>
  <si>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</si>
  <si>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</si>
  <si>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</si>
  <si>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</si>
  <si>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</si>
  <si>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</si>
  <si>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</si>
  <si>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</si>
  <si>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</si>
  <si>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</si>
  <si>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</si>
  <si>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</si>
  <si>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</si>
  <si>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</si>
  <si>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</si>
  <si>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</si>
  <si>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</si>
  <si>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</si>
  <si>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</si>
  <si>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</si>
  <si>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</si>
  <si>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</si>
  <si>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</si>
  <si>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</si>
  <si>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</si>
  <si>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</si>
  <si>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</si>
  <si>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</si>
  <si>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</si>
  <si>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</si>
  <si>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</si>
  <si>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</si>
  <si>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</si>
  <si>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</si>
  <si>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</si>
  <si>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</si>
  <si>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</si>
  <si>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</si>
  <si>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</si>
  <si>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</si>
  <si>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</si>
  <si>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</si>
  <si>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</si>
  <si>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</si>
  <si>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</si>
  <si>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</si>
  <si>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</si>
  <si>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</si>
  <si>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</si>
  <si>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</si>
  <si>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</si>
  <si>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</si>
  <si>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</si>
  <si>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</si>
  <si>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</si>
  <si>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</si>
  <si>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</si>
  <si>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</si>
  <si>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</si>
  <si>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</si>
  <si>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</si>
  <si>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</si>
  <si>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</si>
  <si>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</si>
  <si>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</si>
  <si>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</si>
  <si>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</si>
  <si>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</si>
  <si>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</si>
  <si>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</si>
  <si>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</si>
  <si>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</si>
  <si>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</si>
  <si>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</si>
  <si>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</si>
  <si>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</si>
  <si>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</si>
  <si>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</si>
  <si>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</si>
  <si>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</si>
  <si>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</si>
  <si>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</si>
  <si>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</si>
  <si>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</si>
  <si>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</si>
  <si>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</si>
  <si>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</si>
  <si>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</si>
  <si>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</si>
  <si>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</si>
  <si>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</si>
  <si>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</si>
  <si>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</si>
  <si>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</si>
  <si>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</si>
  <si>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</si>
  <si>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</si>
  <si>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</si>
  <si>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</si>
  <si>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</si>
  <si>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</si>
  <si>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</si>
  <si>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</si>
  <si>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</si>
  <si>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</si>
  <si>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</si>
  <si>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</si>
  <si>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</si>
  <si>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</si>
  <si>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</si>
  <si>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</si>
  <si>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</si>
  <si>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</si>
  <si>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</si>
  <si>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</si>
  <si>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</si>
  <si>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</si>
  <si>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</si>
  <si>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</si>
  <si>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</si>
  <si>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</si>
  <si>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</si>
  <si>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</si>
  <si>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</si>
  <si>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</si>
  <si>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</si>
  <si>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</si>
  <si>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</si>
  <si>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</si>
  <si>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</si>
  <si>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</si>
  <si>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</si>
  <si>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</si>
  <si>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</si>
  <si>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</si>
  <si>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</si>
  <si>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</si>
  <si>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</si>
  <si>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</si>
  <si>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</si>
  <si>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</si>
  <si>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</si>
  <si>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</si>
  <si>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</si>
  <si>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</si>
  <si>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</si>
  <si>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</si>
  <si>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</si>
  <si>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</si>
  <si>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</si>
  <si>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</si>
  <si>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</si>
  <si>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</si>
  <si>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</si>
  <si>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</si>
  <si>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</si>
  <si>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</si>
  <si>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</si>
  <si>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</si>
  <si>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</si>
  <si>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</si>
  <si>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</si>
  <si>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</si>
  <si>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</si>
  <si>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</si>
  <si>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</si>
  <si>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</si>
  <si>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</si>
  <si>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</si>
  <si>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</si>
  <si>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</si>
  <si>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</si>
  <si>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</si>
  <si>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</si>
  <si>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</si>
  <si>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</si>
  <si>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</si>
  <si>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</si>
  <si>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</si>
  <si>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</si>
  <si>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</si>
  <si>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</si>
  <si>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</si>
  <si>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</si>
  <si>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</si>
  <si>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</si>
  <si>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</si>
  <si>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</si>
  <si>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</si>
  <si>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</si>
  <si>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</si>
  <si>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</si>
  <si>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</si>
  <si>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</si>
  <si>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</si>
  <si>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</si>
  <si>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</si>
  <si>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</si>
  <si>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</si>
  <si>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</si>
  <si>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</si>
  <si>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</si>
  <si>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</si>
  <si>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</si>
  <si>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</si>
  <si>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</si>
  <si>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</si>
  <si>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</si>
  <si>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</si>
  <si>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</si>
  <si>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</si>
  <si>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</si>
  <si>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</si>
  <si>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</si>
  <si>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</si>
  <si>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</si>
  <si>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</si>
  <si>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</si>
  <si>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</si>
  <si>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</si>
  <si>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</si>
  <si>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</si>
  <si>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</si>
  <si>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</si>
  <si>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</si>
  <si>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</si>
  <si>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</si>
  <si>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</si>
  <si>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</si>
  <si>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</si>
  <si>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</si>
  <si>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</si>
  <si>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</si>
  <si>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</si>
  <si>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</si>
  <si>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</si>
  <si>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</si>
  <si>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</si>
  <si>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</si>
  <si>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</si>
  <si>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</si>
  <si>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</si>
  <si>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</si>
  <si>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</si>
  <si>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</si>
  <si>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</si>
  <si>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</si>
  <si>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</si>
  <si>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</si>
  <si>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</si>
  <si>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</si>
  <si>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</si>
  <si>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</si>
  <si>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</si>
  <si>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</si>
  <si>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</si>
  <si>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</si>
  <si>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</si>
  <si>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</si>
  <si>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</si>
  <si>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</si>
  <si>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</si>
  <si>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</si>
  <si>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</si>
  <si>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</si>
  <si>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</si>
  <si>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</si>
  <si>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</si>
  <si>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</si>
  <si>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</si>
  <si>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</si>
  <si>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</si>
  <si>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</si>
  <si>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</si>
  <si>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</si>
  <si>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</si>
  <si>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</si>
  <si>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</si>
  <si>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</si>
  <si>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</si>
  <si>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</si>
  <si>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</si>
  <si>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</si>
  <si>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</si>
  <si>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</si>
  <si>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</si>
  <si>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</si>
  <si>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</si>
  <si>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</si>
  <si>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</si>
  <si>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</si>
  <si>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</si>
  <si>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</si>
  <si>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</si>
  <si>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</si>
  <si>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</si>
  <si>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</si>
  <si>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</si>
  <si>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</si>
  <si>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</si>
  <si>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</si>
  <si>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</si>
  <si>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</si>
  <si>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</si>
  <si>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</si>
  <si>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</si>
  <si>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</si>
  <si>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</si>
  <si>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</si>
  <si>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</si>
  <si>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</si>
  <si>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</si>
  <si>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</si>
  <si>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</si>
  <si>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</si>
  <si>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</si>
  <si>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</si>
  <si>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</si>
  <si>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</si>
  <si>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</si>
  <si>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</si>
  <si>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</si>
  <si>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</si>
  <si>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</si>
  <si>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</si>
  <si>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</si>
  <si>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</si>
  <si>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</si>
  <si>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</si>
  <si>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</si>
  <si>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</si>
  <si>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</si>
  <si>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</si>
  <si>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</si>
  <si>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</si>
  <si>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</si>
  <si>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</si>
  <si>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</si>
  <si>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</si>
  <si>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</si>
  <si>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</si>
  <si>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</si>
  <si>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</si>
  <si>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</si>
  <si>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</si>
  <si>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</si>
  <si>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</si>
  <si>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</si>
  <si>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</si>
  <si>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</si>
  <si>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</si>
  <si>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</si>
  <si>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</si>
  <si>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</si>
  <si>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</si>
  <si>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</si>
  <si>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</si>
  <si>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</si>
  <si>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</si>
  <si>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</si>
  <si>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</si>
  <si>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</si>
  <si>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</si>
  <si>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</si>
  <si>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</si>
  <si>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</si>
  <si>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</si>
  <si>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</si>
  <si>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</si>
  <si>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</si>
  <si>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</si>
  <si>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</si>
  <si>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</si>
  <si>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</si>
  <si>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</si>
  <si>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</si>
  <si>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</si>
  <si>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</si>
  <si>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</si>
  <si>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</si>
  <si>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</si>
  <si>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</si>
  <si>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</si>
  <si>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</si>
  <si>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</si>
  <si>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</si>
  <si>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</si>
  <si>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</si>
  <si>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</si>
  <si>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</si>
  <si>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</si>
  <si>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</si>
  <si>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</si>
  <si>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</si>
  <si>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</si>
  <si>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</si>
  <si>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</si>
  <si>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</si>
  <si>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</si>
  <si>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</si>
  <si>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</si>
  <si>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</si>
  <si>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</si>
  <si>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</si>
  <si>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</si>
  <si>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</si>
  <si>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</si>
  <si>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</si>
  <si>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</si>
  <si>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</si>
  <si>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</si>
  <si>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</si>
  <si>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</si>
  <si>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</si>
  <si>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</si>
  <si>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</si>
  <si>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</si>
  <si>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</si>
  <si>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</si>
  <si>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</si>
  <si>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</si>
  <si>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</si>
  <si>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</si>
  <si>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</si>
  <si>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</si>
  <si>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</si>
  <si>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</si>
  <si>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</si>
  <si>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</si>
  <si>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</si>
  <si>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</si>
  <si>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</si>
  <si>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</si>
  <si>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</si>
  <si>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</si>
  <si>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</si>
  <si>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</si>
  <si>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</si>
  <si>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</si>
  <si>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</si>
  <si>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</si>
  <si>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</si>
  <si>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</si>
  <si>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</si>
  <si>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</si>
  <si>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</si>
  <si>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</si>
  <si>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</si>
  <si>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</si>
  <si>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</si>
  <si>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</si>
  <si>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</si>
  <si>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</si>
  <si>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</si>
  <si>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</si>
  <si>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</si>
  <si>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</si>
  <si>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</si>
  <si>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</si>
  <si>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</si>
  <si>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</si>
  <si>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</si>
  <si>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</si>
  <si>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</si>
  <si>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</si>
  <si>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</si>
  <si>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</si>
  <si>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</si>
  <si>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</si>
  <si>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</si>
  <si>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</si>
  <si>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</si>
  <si>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</si>
  <si>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</si>
  <si>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</si>
  <si>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</si>
  <si>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</si>
  <si>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</si>
  <si>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</si>
  <si>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</si>
  <si>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</si>
  <si>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</si>
  <si>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</si>
  <si>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</si>
  <si>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</si>
  <si>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</si>
  <si>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</si>
  <si>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</si>
  <si>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</si>
  <si>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</si>
  <si>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</si>
  <si>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</si>
  <si>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</si>
  <si>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</si>
  <si>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</si>
  <si>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</si>
  <si>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</si>
  <si>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</si>
  <si>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</si>
  <si>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</si>
  <si>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</si>
  <si>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</si>
  <si>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</si>
  <si>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</si>
  <si>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</si>
  <si>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</si>
  <si>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</si>
  <si>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</si>
  <si>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</si>
  <si>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</si>
  <si>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</si>
  <si>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</si>
  <si>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</si>
  <si>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</si>
  <si>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</si>
  <si>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</si>
  <si>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</si>
  <si>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</si>
  <si>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</si>
  <si>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</si>
  <si>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</si>
  <si>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</si>
  <si>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</si>
  <si>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</si>
  <si>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</si>
  <si>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</si>
  <si>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</si>
  <si>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</si>
  <si>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</si>
  <si>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</si>
  <si>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</si>
  <si>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</si>
  <si>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</si>
  <si>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</si>
  <si>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</si>
  <si>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</si>
  <si>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</si>
  <si>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</si>
  <si>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</si>
  <si>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</si>
  <si>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</si>
  <si>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</si>
  <si>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</si>
  <si>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</si>
  <si>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</si>
  <si>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</si>
  <si>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</si>
  <si>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</si>
  <si>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</si>
  <si>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</si>
  <si>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</si>
  <si>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</si>
  <si>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</si>
  <si>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</si>
  <si>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</si>
  <si>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</si>
  <si>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</si>
  <si>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</si>
  <si>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</si>
  <si>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</si>
  <si>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</si>
  <si>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</si>
  <si>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</si>
  <si>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</si>
  <si>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</si>
  <si>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</si>
  <si>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</si>
  <si>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</si>
  <si>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</si>
  <si>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</si>
  <si>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</si>
  <si>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</si>
  <si>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</si>
  <si>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</si>
  <si>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</si>
  <si>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</si>
  <si>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</si>
  <si>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</si>
  <si>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</si>
  <si>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</si>
  <si>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</si>
  <si>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</si>
  <si>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</si>
  <si>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</si>
  <si>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</si>
  <si>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</si>
  <si>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</si>
  <si>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</si>
  <si>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</si>
  <si>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</si>
  <si>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</si>
  <si>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</si>
  <si>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</si>
  <si>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</si>
  <si>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</si>
  <si>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</si>
  <si>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</si>
  <si>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</si>
  <si>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</si>
  <si>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</si>
  <si>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</si>
  <si>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</si>
  <si>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</si>
  <si>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</si>
  <si>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</si>
  <si>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</si>
  <si>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</si>
  <si>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</si>
  <si>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</si>
  <si>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</si>
  <si>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</si>
  <si>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</si>
  <si>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</si>
  <si>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</si>
  <si>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</si>
  <si>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</si>
  <si>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</si>
  <si>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</si>
  <si>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</si>
  <si>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</si>
  <si>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</si>
  <si>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</si>
  <si>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</si>
  <si>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</si>
  <si>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</si>
  <si>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</si>
  <si>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</si>
  <si>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</si>
  <si>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</si>
  <si>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</si>
  <si>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</si>
  <si>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</si>
  <si>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</si>
  <si>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</si>
  <si>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</si>
  <si>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</si>
  <si>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</si>
  <si>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</si>
  <si>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</si>
  <si>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</si>
  <si>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</si>
  <si>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</si>
  <si>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</si>
  <si>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</si>
  <si>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</si>
  <si>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</si>
  <si>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</si>
  <si>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</si>
  <si>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</si>
  <si>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</si>
  <si>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</si>
  <si>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</si>
  <si>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</si>
  <si>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</si>
  <si>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</si>
  <si>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</si>
  <si>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</si>
  <si>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</si>
  <si>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</si>
  <si>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</si>
  <si>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</si>
  <si>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</si>
  <si>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</si>
  <si>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</si>
  <si>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</si>
  <si>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</si>
  <si>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</si>
  <si>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</si>
  <si>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</si>
  <si>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</si>
  <si>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</si>
  <si>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</si>
  <si>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</si>
  <si>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</si>
  <si>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</si>
  <si>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</si>
  <si>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</si>
  <si>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</si>
  <si>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</si>
  <si>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</si>
  <si>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</si>
  <si>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</si>
  <si>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</si>
  <si>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</si>
  <si>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</si>
  <si>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</si>
  <si>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</si>
  <si>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</si>
  <si>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</si>
  <si>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</si>
  <si>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</si>
  <si>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</si>
  <si>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</si>
  <si>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</si>
  <si>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</si>
  <si>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</si>
  <si>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</si>
  <si>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</si>
  <si>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</si>
  <si>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</si>
  <si>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</si>
  <si>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</si>
  <si>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</si>
  <si>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</si>
  <si>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</si>
  <si>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</si>
  <si>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</si>
  <si>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</si>
  <si>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</si>
  <si>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</si>
  <si>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</si>
  <si>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</si>
  <si>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</si>
  <si>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</si>
  <si>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</si>
  <si>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</si>
  <si>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</si>
  <si>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</si>
  <si>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</si>
  <si>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</si>
  <si>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</si>
  <si>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</si>
  <si>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</si>
  <si>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</si>
  <si>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</si>
  <si>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</si>
  <si>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</si>
  <si>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</si>
  <si>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</si>
  <si>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</si>
  <si>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</si>
  <si>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</si>
  <si>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</si>
  <si>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</si>
  <si>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</si>
  <si>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</si>
  <si>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</si>
  <si>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</si>
  <si>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</si>
  <si>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</si>
  <si>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</si>
  <si>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</si>
  <si>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</si>
  <si>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</si>
  <si>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</si>
  <si>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</si>
  <si>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</si>
  <si>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</si>
  <si>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</si>
  <si>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</si>
  <si>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</si>
  <si>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</si>
  <si>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</si>
  <si>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</si>
  <si>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</si>
  <si>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</si>
  <si>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</si>
  <si>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</si>
  <si>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</si>
  <si>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</si>
  <si>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</si>
  <si>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</si>
  <si>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</si>
  <si>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</si>
  <si>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</si>
  <si>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</si>
  <si>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</si>
  <si>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</si>
  <si>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</si>
  <si>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</si>
  <si>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</si>
  <si>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</si>
  <si>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</si>
  <si>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</si>
  <si>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</si>
  <si>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</si>
  <si>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</si>
  <si>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</si>
  <si>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</si>
  <si>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</si>
  <si>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</si>
  <si>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</si>
  <si>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</si>
  <si>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</si>
  <si>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</si>
  <si>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</si>
  <si>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</si>
  <si>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</si>
  <si>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</si>
  <si>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</si>
  <si>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</si>
  <si>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</si>
  <si>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</si>
  <si>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</si>
  <si>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</si>
  <si>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</si>
  <si>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</si>
  <si>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</si>
  <si>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</si>
  <si>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</si>
  <si>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</si>
  <si>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</si>
  <si>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</si>
  <si>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</si>
  <si>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</si>
  <si>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</si>
  <si>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</si>
  <si>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</si>
  <si>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</si>
  <si>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</si>
  <si>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</si>
  <si>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</si>
  <si>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</si>
  <si>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</si>
  <si>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</si>
  <si>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</si>
  <si>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</si>
  <si>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</si>
  <si>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</si>
  <si>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</si>
  <si>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</si>
  <si>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</si>
  <si>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</si>
  <si>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</si>
  <si>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</si>
  <si>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</si>
  <si>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</si>
  <si>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</si>
  <si>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</si>
  <si>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</si>
  <si>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</si>
  <si>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</si>
  <si>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</si>
  <si>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</si>
  <si>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</si>
  <si>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</si>
  <si>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</si>
  <si>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</si>
  <si>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</si>
  <si>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</si>
  <si>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</si>
  <si>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</si>
  <si>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</si>
  <si>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</si>
  <si>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</si>
  <si>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</si>
  <si>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</si>
  <si>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</si>
  <si>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</si>
  <si>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</si>
  <si>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</si>
  <si>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</si>
  <si>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</si>
  <si>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</si>
  <si>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</si>
  <si>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</si>
  <si>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</si>
  <si>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</si>
  <si>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</si>
  <si>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</si>
  <si>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</si>
  <si>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</si>
  <si>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</si>
  <si>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</si>
  <si>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</si>
  <si>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</si>
  <si>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</si>
  <si>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</si>
  <si>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</si>
  <si>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</si>
  <si>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</si>
  <si>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</si>
  <si>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</si>
  <si>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</si>
  <si>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</si>
  <si>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</si>
  <si>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</si>
  <si>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</si>
  <si>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</si>
  <si>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</si>
  <si>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</si>
  <si>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</si>
  <si>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</si>
  <si>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</si>
  <si>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</si>
  <si>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</si>
  <si>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</si>
  <si>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</si>
  <si>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</si>
  <si>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</si>
  <si>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</si>
  <si>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</si>
  <si>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</si>
  <si>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</si>
  <si>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</si>
  <si>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</si>
  <si>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</si>
  <si>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</si>
  <si>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</si>
  <si>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</si>
  <si>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</si>
  <si>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</si>
  <si>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</si>
  <si>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</si>
  <si>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</si>
  <si>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</si>
  <si>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</si>
  <si>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</si>
  <si>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</si>
  <si>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</si>
  <si>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</si>
  <si>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</si>
  <si>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</si>
  <si>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</si>
  <si>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</si>
  <si>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</si>
  <si>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</si>
  <si>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</si>
  <si>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</si>
  <si>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</si>
  <si>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</si>
  <si>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</si>
  <si>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</si>
  <si>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</si>
  <si>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</si>
  <si>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</si>
  <si>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</si>
  <si>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</si>
  <si>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</si>
  <si>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</si>
  <si>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</si>
  <si>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</si>
  <si>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</si>
  <si>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</si>
  <si>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</si>
  <si>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</si>
  <si>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</si>
  <si>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</si>
  <si>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</si>
  <si>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</si>
  <si>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</si>
  <si>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</si>
  <si>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</si>
  <si>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</si>
  <si>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</si>
  <si>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</si>
  <si>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</si>
  <si>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</si>
  <si>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</si>
  <si>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</si>
  <si>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</si>
  <si>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</si>
  <si>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</si>
  <si>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</si>
  <si>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</si>
  <si>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</si>
  <si>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</si>
  <si>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</si>
  <si>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</si>
  <si>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</si>
  <si>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</si>
  <si>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</si>
  <si>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</si>
  <si>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</si>
  <si>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</si>
  <si>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</si>
  <si>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</si>
  <si>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</si>
  <si>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</si>
  <si>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</si>
  <si>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</si>
  <si>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</si>
  <si>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</si>
  <si>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</si>
  <si>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</si>
  <si>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</si>
  <si>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</si>
  <si>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</si>
  <si>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</si>
  <si>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</si>
  <si>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</si>
  <si>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</si>
  <si>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</si>
  <si>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</si>
  <si>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</si>
  <si>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</si>
  <si>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</si>
  <si>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</si>
  <si>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</si>
  <si>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</si>
  <si>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</si>
  <si>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</si>
  <si>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</si>
  <si>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</si>
  <si>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</si>
  <si>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</si>
  <si>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</si>
  <si>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</si>
  <si>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</si>
  <si>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</si>
  <si>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</si>
  <si>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</si>
  <si>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</si>
  <si>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</si>
  <si>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</si>
  <si>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</si>
  <si>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</si>
  <si>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</si>
  <si>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</si>
  <si>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</si>
  <si>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</si>
  <si>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</si>
  <si>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</si>
  <si>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</si>
  <si>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</si>
  <si>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</si>
  <si>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</si>
  <si>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</si>
  <si>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</si>
  <si>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</si>
  <si>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</si>
  <si>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</si>
  <si>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</si>
  <si>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</si>
  <si>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</si>
  <si>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</si>
  <si>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</si>
  <si>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</si>
  <si>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</si>
  <si>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</si>
  <si>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</si>
  <si>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</si>
  <si>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</si>
  <si>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</si>
  <si>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</si>
  <si>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</si>
  <si>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</si>
  <si>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</si>
  <si>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</si>
  <si>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</si>
  <si>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</si>
  <si>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</si>
  <si>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</si>
  <si>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</si>
  <si>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</si>
  <si>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</si>
  <si>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</si>
  <si>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</si>
  <si>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</si>
  <si>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</si>
  <si>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</si>
  <si>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</si>
  <si>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</si>
  <si>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</si>
  <si>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</si>
  <si>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</si>
  <si>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</si>
  <si>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</si>
  <si>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</si>
  <si>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</si>
  <si>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</si>
  <si>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</si>
  <si>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</si>
  <si>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</si>
  <si>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</si>
  <si>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</si>
  <si>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</si>
  <si>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</si>
  <si>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</si>
  <si>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</si>
  <si>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</si>
  <si>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</si>
  <si>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</si>
  <si>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</si>
  <si>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</si>
  <si>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</si>
  <si>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</si>
  <si>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</si>
  <si>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</si>
  <si>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</si>
  <si>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</si>
  <si>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</si>
  <si>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</si>
  <si>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</si>
  <si>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</si>
  <si>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</si>
  <si>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</si>
  <si>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</si>
  <si>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</si>
  <si>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</si>
  <si>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</si>
  <si>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</si>
  <si>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</si>
  <si>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</si>
  <si>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</si>
  <si>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</si>
  <si>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</si>
  <si>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</si>
  <si>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</si>
  <si>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</si>
  <si>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</si>
  <si>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</si>
  <si>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</si>
  <si>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</si>
  <si>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</si>
  <si>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</si>
  <si>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</si>
  <si>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</si>
  <si>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</si>
  <si>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</si>
  <si>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</si>
  <si>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</si>
  <si>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</si>
  <si>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</si>
  <si>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</si>
  <si>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</si>
  <si>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</si>
  <si>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</si>
  <si>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</si>
  <si>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</si>
  <si>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</si>
  <si>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</si>
  <si>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</si>
  <si>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</si>
  <si>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</si>
  <si>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</si>
  <si>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</si>
  <si>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</si>
  <si>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</si>
  <si>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</si>
  <si>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</si>
  <si>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</si>
  <si>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</si>
  <si>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</si>
  <si>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</si>
  <si>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</si>
  <si>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</si>
  <si>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</si>
  <si>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</si>
  <si>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</si>
  <si>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</si>
  <si>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</si>
  <si>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</si>
  <si>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</si>
  <si>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</si>
  <si>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</si>
  <si>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</si>
  <si>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</si>
  <si>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</si>
  <si>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</si>
  <si>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</si>
  <si>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</si>
  <si>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</si>
  <si>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</si>
  <si>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</si>
  <si>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</si>
  <si>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</si>
  <si>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</si>
  <si>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</si>
  <si>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</si>
  <si>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</si>
  <si>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</si>
  <si>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</si>
  <si>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</si>
  <si>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</si>
  <si>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</si>
  <si>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</si>
  <si>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</si>
  <si>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</si>
  <si>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</si>
  <si>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</si>
  <si>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</si>
  <si>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</si>
  <si>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</si>
  <si>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</si>
  <si>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</si>
  <si>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</si>
  <si>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</si>
  <si>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</si>
  <si>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</si>
  <si>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</si>
  <si>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</si>
  <si>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</si>
  <si>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</si>
  <si>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</si>
  <si>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</si>
  <si>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</si>
  <si>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</si>
  <si>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</si>
  <si>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</si>
  <si>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</si>
  <si>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</si>
  <si>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</si>
  <si>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</si>
  <si>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</si>
  <si>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</si>
  <si>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</si>
  <si>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</si>
  <si>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</si>
  <si>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</si>
  <si>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</si>
  <si>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</si>
  <si>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</si>
  <si>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</si>
  <si>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</si>
  <si>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</si>
  <si>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</si>
  <si>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</si>
  <si>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</si>
  <si>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</si>
  <si>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</si>
  <si>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</si>
  <si>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</si>
  <si>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</si>
  <si>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</si>
  <si>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</si>
  <si>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</si>
  <si>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</si>
  <si>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</si>
  <si>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</si>
  <si>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</si>
  <si>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</si>
  <si>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</si>
  <si>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</si>
  <si>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</si>
  <si>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</si>
  <si>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</si>
  <si>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</si>
  <si>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</si>
  <si>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</si>
  <si>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</si>
  <si>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</si>
  <si>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</si>
  <si>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</si>
  <si>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</si>
  <si>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</si>
  <si>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</si>
  <si>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</si>
  <si>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</si>
  <si>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</si>
  <si>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</si>
  <si>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</si>
  <si>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</si>
  <si>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</si>
  <si>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</si>
  <si>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</si>
  <si>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</si>
  <si>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</si>
  <si>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</si>
  <si>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</si>
  <si>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</si>
  <si>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</si>
  <si>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</si>
  <si>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</si>
  <si>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</si>
  <si>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</si>
  <si>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</si>
  <si>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</si>
  <si>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</si>
  <si>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</si>
  <si>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</si>
  <si>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</si>
  <si>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</si>
  <si>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</si>
  <si>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</si>
  <si>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</si>
  <si>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</si>
  <si>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</si>
  <si>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</si>
  <si>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</si>
  <si>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</si>
  <si>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</si>
  <si>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</si>
  <si>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</si>
  <si>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</si>
  <si>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</si>
  <si>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</si>
  <si>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</si>
  <si>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</si>
  <si>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</si>
  <si>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</si>
  <si>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</si>
  <si>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</si>
  <si>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</si>
  <si>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</si>
  <si>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</si>
  <si>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</si>
  <si>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</si>
  <si>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</si>
  <si>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</si>
  <si>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</si>
  <si>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</si>
  <si>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</si>
  <si>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</si>
  <si>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</si>
  <si>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</si>
  <si>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</si>
  <si>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</si>
  <si>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</si>
  <si>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</si>
  <si>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</si>
  <si>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</si>
  <si>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</si>
  <si>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</si>
  <si>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</si>
  <si>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</si>
  <si>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</si>
  <si>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</si>
  <si>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</si>
  <si>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</si>
  <si>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</si>
  <si>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</si>
  <si>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</si>
  <si>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</si>
  <si>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</si>
  <si>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</si>
  <si>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</si>
  <si>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</si>
  <si>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</si>
  <si>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</si>
  <si>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</si>
  <si>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</si>
  <si>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</si>
  <si>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</si>
  <si>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</si>
  <si>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</si>
  <si>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</si>
  <si>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</si>
  <si>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</si>
  <si>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</si>
  <si>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</si>
  <si>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</si>
  <si>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</si>
  <si>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</si>
  <si>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</si>
  <si>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</si>
  <si>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</si>
  <si>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</si>
  <si>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</si>
  <si>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</si>
  <si>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</si>
  <si>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</si>
  <si>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</si>
  <si>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</si>
  <si>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</si>
  <si>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</si>
  <si>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</si>
  <si>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</si>
  <si>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</si>
  <si>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</si>
  <si>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</si>
  <si>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</si>
  <si>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</si>
  <si>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</si>
  <si>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</si>
  <si>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</si>
  <si>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</si>
  <si>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</si>
  <si>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</si>
  <si>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</si>
  <si>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</si>
  <si>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</si>
  <si>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</si>
  <si>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</si>
  <si>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</si>
  <si>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</si>
  <si>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</si>
  <si>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</si>
  <si>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</si>
  <si>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</si>
  <si>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</si>
  <si>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</si>
  <si>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</si>
  <si>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</si>
  <si>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</si>
  <si>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</si>
  <si>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</si>
  <si>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</si>
  <si>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</si>
  <si>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</si>
  <si>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</si>
  <si>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</si>
  <si>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</si>
  <si>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</si>
  <si>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</si>
  <si>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</si>
  <si>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</si>
  <si>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</si>
  <si>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</si>
  <si>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</si>
  <si>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</si>
  <si>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</si>
  <si>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</si>
  <si>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</si>
  <si>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</si>
  <si>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</si>
  <si>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</si>
  <si>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</si>
  <si>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</si>
  <si>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</si>
  <si>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</si>
  <si>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</si>
  <si>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</si>
  <si>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</si>
  <si>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</si>
  <si>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</si>
  <si>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</si>
  <si>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</si>
  <si>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</si>
  <si>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</si>
  <si>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</si>
  <si>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</si>
  <si>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</si>
  <si>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</si>
  <si>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</si>
  <si>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</si>
  <si>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</si>
  <si>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</si>
  <si>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</si>
  <si>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</si>
  <si>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</si>
  <si>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</si>
  <si>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</si>
  <si>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</si>
  <si>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</si>
  <si>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</si>
  <si>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</si>
  <si>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</si>
  <si>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</si>
  <si>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</si>
  <si>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</si>
  <si>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</si>
  <si>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</si>
  <si>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</si>
  <si>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</si>
  <si>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</si>
  <si>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</si>
  <si>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</si>
  <si>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</si>
  <si>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</si>
  <si>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</si>
  <si>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</si>
  <si>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</si>
  <si>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</si>
  <si>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</si>
  <si>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</si>
  <si>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</si>
  <si>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</si>
  <si>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</si>
  <si>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</si>
  <si>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</si>
  <si>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</si>
  <si>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</si>
  <si>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</si>
  <si>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</si>
  <si>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</si>
  <si>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</si>
  <si>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</si>
  <si>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</si>
  <si>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</si>
  <si>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</si>
  <si>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</si>
  <si>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</si>
  <si>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</si>
  <si>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</si>
  <si>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</si>
  <si>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</si>
  <si>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</si>
  <si>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</si>
  <si>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</si>
  <si>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</si>
  <si>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</si>
  <si>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</si>
  <si>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</si>
  <si>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</si>
  <si>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</si>
  <si>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</si>
  <si>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</si>
  <si>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</si>
  <si>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</si>
  <si>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</si>
  <si>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</si>
  <si>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</si>
  <si>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</si>
  <si>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</si>
  <si>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</si>
  <si>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</si>
  <si>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</si>
  <si>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</si>
  <si>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</si>
  <si>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</si>
  <si>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</si>
  <si>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</si>
  <si>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</si>
  <si>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</si>
  <si>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</si>
  <si>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</si>
  <si>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</si>
  <si>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</si>
  <si>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</si>
  <si>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</si>
  <si>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</si>
  <si>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</si>
  <si>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</si>
  <si>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</si>
  <si>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</si>
  <si>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</si>
  <si>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</si>
  <si>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</si>
  <si>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</si>
  <si>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</si>
  <si>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</si>
  <si>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</si>
  <si>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</si>
  <si>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</si>
  <si>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</si>
  <si>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</si>
  <si>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</si>
  <si>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</si>
  <si>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</si>
  <si>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</si>
  <si>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</si>
  <si>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</si>
  <si>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</si>
  <si>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</si>
  <si>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</si>
  <si>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</si>
  <si>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</si>
  <si>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</si>
  <si>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</si>
  <si>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</si>
  <si>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</si>
  <si>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</si>
  <si>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</si>
  <si>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</si>
  <si>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</si>
  <si>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</si>
  <si>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</si>
  <si>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</si>
  <si>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</si>
  <si>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</si>
  <si>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</si>
  <si>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</si>
  <si>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</si>
  <si>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</si>
  <si>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</si>
  <si>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</si>
  <si>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</si>
  <si>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</si>
  <si>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</si>
  <si>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</si>
  <si>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</si>
  <si>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</si>
  <si>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</si>
  <si>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</si>
  <si>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</si>
  <si>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</si>
  <si>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</si>
  <si>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</si>
  <si>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</si>
  <si>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</si>
  <si>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</si>
  <si>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</si>
  <si>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</si>
  <si>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</si>
  <si>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</si>
  <si>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</si>
  <si>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</si>
  <si>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</si>
  <si>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</si>
  <si>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</si>
  <si>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</si>
  <si>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</si>
  <si>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</si>
  <si>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</si>
  <si>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</si>
  <si>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</si>
  <si>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</si>
  <si>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</si>
  <si>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</si>
  <si>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</si>
  <si>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</si>
  <si>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</si>
  <si>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</si>
  <si>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</si>
  <si>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</si>
  <si>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</si>
  <si>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</si>
  <si>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</si>
  <si>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</si>
  <si>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</si>
  <si>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</si>
  <si>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</si>
  <si>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</si>
  <si>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</si>
  <si>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</si>
  <si>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</si>
  <si>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</si>
  <si>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</si>
  <si>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</si>
  <si>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</si>
  <si>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</si>
  <si>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</si>
  <si>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</si>
  <si>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</si>
  <si>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</si>
  <si>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</si>
  <si>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</si>
  <si>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</si>
  <si>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</si>
  <si>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</si>
  <si>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</si>
  <si>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</si>
  <si>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</si>
  <si>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</si>
  <si>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</si>
  <si>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</si>
  <si>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</si>
  <si>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</si>
  <si>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</si>
  <si>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</si>
  <si>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</si>
  <si>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</si>
  <si>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</si>
  <si>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</si>
  <si>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</si>
  <si>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</si>
  <si>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</si>
  <si>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</si>
  <si>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</si>
  <si>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</si>
  <si>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</si>
  <si>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</si>
  <si>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</si>
  <si>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</si>
  <si>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</si>
  <si>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</si>
  <si>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</si>
  <si>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</si>
  <si>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</si>
  <si>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</si>
  <si>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</si>
  <si>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</si>
  <si>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</si>
  <si>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</si>
  <si>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</si>
  <si>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</si>
  <si>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</si>
  <si>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</si>
  <si>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</si>
  <si>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</si>
  <si>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</si>
  <si>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</si>
  <si>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</si>
  <si>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</si>
  <si>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</si>
  <si>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</si>
  <si>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</si>
  <si>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</si>
  <si>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</si>
  <si>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</si>
  <si>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</si>
  <si>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</si>
  <si>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</si>
  <si>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</si>
  <si>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</si>
  <si>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</si>
  <si>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</si>
  <si>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</si>
  <si>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</si>
  <si>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</si>
  <si>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</si>
  <si>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</si>
  <si>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</si>
  <si>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</si>
  <si>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</si>
  <si>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</si>
  <si>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</si>
  <si>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</si>
  <si>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</si>
  <si>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</si>
  <si>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</si>
  <si>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</si>
  <si>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</si>
  <si>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</si>
  <si>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</si>
  <si>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</si>
  <si>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</si>
  <si>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</si>
  <si>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</si>
  <si>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</si>
  <si>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</si>
  <si>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</si>
  <si>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</si>
  <si>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</si>
  <si>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</si>
  <si>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</si>
  <si>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</si>
  <si>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</si>
  <si>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</si>
  <si>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</si>
  <si>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</si>
  <si>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</si>
  <si>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</si>
  <si>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</si>
  <si>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</si>
  <si>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</si>
  <si>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</si>
  <si>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</si>
  <si>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</si>
  <si>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</si>
  <si>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</si>
  <si>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</si>
  <si>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</si>
  <si>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</si>
  <si>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</si>
  <si>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</si>
  <si>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</si>
  <si>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</si>
  <si>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</si>
  <si>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</si>
  <si>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</si>
  <si>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</si>
  <si>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</si>
  <si>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</si>
  <si>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</si>
  <si>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</si>
  <si>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</si>
  <si>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</si>
  <si>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</si>
  <si>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</si>
  <si>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</si>
  <si>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</si>
  <si>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</si>
  <si>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</si>
  <si>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</si>
  <si>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</si>
  <si>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</si>
  <si>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</si>
  <si>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</si>
  <si>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</si>
  <si>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</si>
  <si>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</si>
  <si>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</si>
  <si>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</si>
  <si>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</si>
  <si>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</si>
  <si>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</si>
  <si>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</si>
  <si>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</si>
  <si>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</si>
  <si>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</si>
  <si>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</si>
  <si>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</si>
  <si>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</si>
  <si>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</si>
  <si>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</si>
  <si>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</si>
  <si>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</si>
  <si>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</si>
  <si>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</si>
  <si>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</si>
  <si>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</si>
  <si>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</si>
  <si>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</si>
  <si>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</si>
  <si>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</si>
  <si>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</si>
  <si>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</si>
  <si>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</si>
  <si>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</si>
  <si>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</si>
  <si>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</si>
  <si>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</si>
  <si>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</si>
  <si>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</si>
  <si>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</si>
  <si>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</si>
  <si>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</si>
  <si>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</si>
  <si>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</si>
  <si>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</si>
  <si>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</si>
  <si>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</si>
  <si>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</si>
  <si>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</si>
  <si>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</si>
  <si>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</si>
  <si>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</si>
  <si>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</si>
  <si>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</si>
  <si>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</si>
  <si>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</si>
  <si>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</si>
  <si>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</si>
  <si>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</si>
  <si>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</si>
  <si>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</si>
  <si>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</si>
  <si>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</si>
  <si>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</si>
  <si>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</si>
  <si>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</si>
  <si>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</si>
  <si>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</si>
  <si>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</si>
  <si>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</si>
  <si>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</si>
  <si>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</si>
  <si>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</si>
  <si>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</si>
  <si>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</si>
  <si>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</si>
  <si>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</si>
  <si>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</si>
  <si>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</si>
  <si>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</si>
  <si>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</si>
  <si>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</si>
  <si>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</si>
  <si>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</si>
  <si>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</si>
  <si>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</si>
  <si>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</si>
  <si>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</si>
  <si>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</si>
  <si>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</si>
  <si>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</si>
  <si>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</si>
  <si>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</si>
  <si>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</si>
  <si>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</si>
  <si>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</si>
  <si>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</si>
  <si>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</si>
  <si>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</si>
  <si>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</si>
  <si>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</si>
  <si>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</si>
  <si>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</si>
  <si>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</si>
  <si>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</si>
  <si>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</si>
  <si>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</si>
  <si>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</si>
  <si>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</si>
  <si>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</si>
  <si>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</si>
  <si>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</si>
  <si>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</si>
  <si>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</si>
  <si>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</si>
  <si>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</si>
  <si>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</si>
  <si>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</si>
  <si>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</si>
  <si>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</si>
  <si>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</si>
  <si>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</si>
  <si>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</si>
  <si>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</si>
  <si>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</si>
  <si>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</si>
  <si>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</si>
  <si>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</si>
  <si>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</si>
  <si>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</si>
  <si>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</si>
  <si>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</si>
  <si>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</si>
  <si>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</si>
  <si>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</si>
  <si>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</si>
  <si>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</si>
  <si>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</si>
  <si>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</si>
  <si>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</si>
  <si>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</si>
  <si>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</si>
  <si>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</si>
  <si>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</si>
  <si>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</si>
  <si>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</si>
  <si>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</si>
  <si>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</si>
  <si>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</si>
  <si>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</si>
  <si>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</si>
  <si>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</si>
  <si>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</si>
  <si>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</si>
  <si>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</si>
  <si>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</si>
  <si>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</si>
  <si>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</si>
  <si>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</si>
  <si>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</si>
  <si>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</si>
  <si>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</si>
  <si>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</si>
  <si>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</si>
  <si>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</si>
  <si>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</si>
  <si>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</si>
  <si>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</si>
  <si>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</si>
  <si>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</si>
  <si>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</si>
  <si>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</si>
  <si>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</si>
  <si>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</si>
  <si>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</si>
  <si>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</si>
  <si>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</si>
  <si>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</si>
  <si>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</si>
  <si>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</si>
  <si>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</si>
  <si>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</si>
  <si>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</si>
  <si>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</si>
  <si>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</si>
  <si>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</si>
  <si>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</si>
  <si>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</si>
  <si>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</si>
  <si>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</si>
  <si>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</si>
  <si>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</si>
  <si>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</si>
  <si>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</si>
  <si>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</si>
  <si>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</si>
  <si>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</si>
  <si>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</si>
  <si>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</si>
  <si>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</si>
  <si>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</si>
  <si>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</si>
  <si>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</si>
  <si>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</si>
  <si>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</si>
  <si>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</si>
  <si>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</si>
  <si>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</si>
  <si>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</si>
  <si>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</si>
  <si>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</si>
  <si>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</si>
  <si>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</si>
  <si>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</si>
  <si>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</si>
  <si>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</si>
  <si>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</si>
  <si>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</si>
  <si>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</si>
  <si>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</si>
  <si>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</si>
  <si>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</si>
  <si>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</si>
  <si>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</si>
  <si>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</si>
  <si>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</si>
  <si>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</si>
  <si>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</si>
  <si>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</si>
  <si>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</si>
  <si>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</si>
  <si>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</si>
  <si>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</si>
  <si>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</si>
  <si>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</si>
  <si>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</si>
  <si>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</si>
  <si>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</si>
  <si>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</si>
  <si>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</si>
  <si>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</si>
  <si>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</si>
  <si>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</si>
  <si>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</si>
  <si>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</si>
  <si>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</si>
  <si>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</si>
  <si>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</si>
  <si>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</si>
  <si>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</si>
  <si>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</si>
  <si>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</si>
  <si>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</si>
  <si>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</si>
  <si>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</si>
  <si>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</si>
  <si>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</si>
  <si>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</si>
  <si>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</si>
  <si>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</si>
  <si>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</si>
  <si>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</si>
  <si>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</si>
  <si>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</si>
  <si>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</si>
  <si>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</si>
  <si>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</si>
  <si>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</si>
  <si>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</si>
  <si>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</si>
  <si>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</si>
  <si>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</si>
  <si>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</si>
  <si>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</si>
  <si>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</si>
  <si>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</si>
  <si>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</si>
  <si>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</si>
  <si>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</si>
  <si>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</si>
  <si>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</si>
  <si>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</si>
  <si>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</si>
  <si>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</si>
  <si>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</si>
  <si>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</si>
  <si>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</si>
  <si>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</si>
  <si>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</si>
  <si>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</si>
  <si>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</si>
  <si>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</si>
  <si>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</si>
  <si>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</si>
  <si>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</si>
  <si>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</si>
  <si>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</si>
  <si>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</si>
  <si>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</si>
  <si>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</si>
  <si>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</si>
  <si>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</si>
  <si>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</si>
  <si>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</si>
  <si>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</si>
  <si>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</si>
  <si>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</si>
  <si>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</si>
  <si>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</si>
  <si>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</si>
  <si>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</si>
  <si>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</si>
  <si>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</si>
  <si>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</si>
  <si>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</si>
  <si>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</si>
  <si>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</si>
  <si>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</si>
  <si>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</si>
  <si>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</si>
  <si>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</si>
  <si>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</si>
  <si>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</si>
  <si>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</si>
  <si>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</si>
  <si>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</si>
  <si>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</si>
  <si>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</si>
  <si>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</si>
  <si>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</si>
  <si>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</si>
  <si>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</si>
  <si>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</si>
  <si>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</si>
  <si>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</si>
  <si>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</si>
  <si>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</si>
  <si>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</si>
  <si>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</si>
  <si>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</si>
  <si>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</si>
  <si>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</si>
  <si>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</si>
  <si>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</si>
  <si>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</si>
  <si>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</si>
  <si>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</si>
  <si>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</si>
  <si>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</si>
  <si>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</si>
  <si>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</si>
  <si>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</si>
  <si>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</si>
  <si>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</si>
  <si>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</si>
  <si>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</si>
  <si>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</si>
  <si>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</si>
  <si>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</si>
  <si>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</si>
  <si>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</si>
  <si>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</si>
  <si>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</si>
  <si>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</si>
  <si>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</si>
  <si>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</si>
  <si>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</si>
  <si>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</si>
  <si>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</si>
  <si>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</si>
  <si>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</si>
  <si>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</si>
  <si>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</si>
  <si>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</si>
  <si>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</si>
  <si>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</si>
  <si>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</si>
  <si>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</si>
  <si>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</si>
  <si>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</si>
  <si>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</si>
  <si>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</si>
  <si>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</si>
  <si>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</si>
  <si>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</si>
  <si>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</si>
  <si>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</si>
  <si>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</si>
  <si>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</si>
  <si>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</si>
  <si>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</si>
  <si>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</si>
  <si>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</si>
  <si>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</si>
  <si>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</si>
  <si>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</si>
  <si>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</si>
  <si>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</si>
  <si>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</si>
  <si>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</si>
  <si>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</si>
  <si>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</si>
  <si>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</si>
  <si>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</si>
  <si>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</si>
  <si>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</si>
  <si>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</si>
  <si>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</si>
  <si>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</si>
  <si>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</si>
  <si>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</si>
  <si>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</si>
  <si>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</si>
  <si>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</si>
  <si>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</si>
  <si>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</si>
  <si>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</si>
  <si>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</si>
  <si>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</si>
  <si>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</si>
  <si>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</si>
  <si>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</si>
  <si>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</si>
  <si>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</si>
  <si>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</si>
  <si>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</si>
  <si>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</si>
  <si>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</si>
  <si>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</si>
  <si>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</si>
  <si>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</si>
  <si>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</si>
  <si>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</si>
  <si>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</si>
  <si>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</si>
  <si>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</si>
  <si>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</si>
  <si>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</si>
  <si>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</si>
  <si>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</si>
  <si>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</si>
  <si>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</si>
  <si>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</si>
  <si>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</si>
  <si>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</si>
  <si>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</si>
  <si>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</si>
  <si>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</si>
  <si>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</si>
  <si>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</si>
  <si>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</si>
  <si>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</si>
  <si>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</si>
  <si>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</si>
  <si>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</si>
  <si>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</si>
  <si>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</si>
  <si>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</si>
  <si>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</si>
  <si>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</si>
  <si>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</si>
  <si>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</si>
  <si>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</si>
  <si>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</si>
  <si>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</si>
  <si>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</si>
  <si>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</si>
  <si>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</si>
  <si>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</si>
  <si>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</si>
  <si>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</si>
  <si>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</si>
  <si>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</si>
  <si>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</si>
  <si>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</si>
  <si>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</si>
  <si>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</si>
  <si>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</si>
  <si>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</si>
  <si>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</si>
  <si>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</si>
  <si>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</si>
  <si>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</si>
  <si>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</si>
  <si>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</si>
  <si>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</si>
  <si>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</si>
  <si>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</si>
  <si>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</si>
  <si>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</si>
  <si>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</si>
  <si>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</si>
  <si>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</si>
  <si>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</si>
  <si>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</si>
  <si>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</si>
  <si>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</si>
  <si>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</si>
  <si>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</si>
  <si>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</si>
  <si>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</si>
  <si>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</si>
  <si>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</si>
  <si>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</si>
  <si>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</si>
  <si>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</si>
  <si>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</si>
  <si>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</si>
  <si>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</si>
  <si>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</si>
  <si>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</si>
  <si>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</si>
  <si>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</si>
  <si>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</si>
  <si>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</si>
  <si>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</si>
  <si>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</si>
  <si>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</si>
  <si>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</si>
  <si>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</si>
  <si>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</si>
  <si>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</si>
  <si>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</si>
  <si>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</si>
  <si>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</si>
  <si>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</si>
  <si>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</si>
  <si>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</si>
  <si>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</si>
  <si>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</si>
  <si>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</si>
  <si>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</si>
  <si>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</si>
  <si>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</si>
  <si>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</si>
  <si>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</si>
  <si>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</si>
  <si>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</si>
  <si>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</si>
  <si>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</si>
  <si>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</si>
  <si>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</si>
  <si>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</si>
  <si>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</si>
  <si>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</si>
  <si>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</si>
  <si>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</si>
  <si>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</si>
  <si>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</si>
  <si>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</si>
  <si>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</si>
  <si>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</si>
  <si>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</si>
  <si>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</si>
  <si>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</si>
  <si>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</si>
  <si>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</si>
  <si>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</si>
  <si>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</si>
  <si>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</si>
  <si>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</si>
  <si>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</si>
  <si>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</si>
  <si>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</si>
  <si>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</si>
  <si>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</si>
  <si>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</si>
  <si>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</si>
  <si>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</si>
  <si>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</si>
  <si>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</si>
  <si>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</si>
  <si>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</si>
  <si>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</si>
  <si>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</si>
  <si>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</si>
  <si>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</si>
  <si>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</si>
  <si>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</si>
  <si>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</si>
  <si>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</si>
  <si>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</si>
  <si>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</si>
  <si>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</si>
  <si>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</si>
  <si>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</si>
  <si>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</si>
  <si>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</si>
  <si>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</si>
  <si>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</si>
  <si>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</si>
  <si>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</si>
  <si>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</si>
  <si>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</si>
  <si>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</si>
  <si>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</si>
  <si>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</si>
  <si>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</si>
  <si>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</si>
  <si>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</si>
  <si>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</si>
  <si>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</si>
  <si>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</si>
  <si>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</si>
  <si>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</si>
  <si>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</si>
  <si>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</si>
  <si>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</si>
  <si>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</si>
  <si>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</si>
  <si>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</si>
  <si>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</si>
  <si>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</si>
  <si>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</si>
  <si>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</si>
  <si>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</si>
  <si>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</si>
  <si>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</si>
  <si>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</si>
  <si>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</si>
  <si>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</si>
  <si>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</si>
  <si>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</si>
  <si>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</si>
  <si>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</si>
  <si>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</si>
  <si>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</si>
  <si>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</si>
  <si>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</si>
  <si>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</si>
  <si>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</si>
  <si>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</si>
  <si>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</si>
  <si>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</si>
  <si>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</si>
  <si>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</si>
  <si>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</si>
  <si>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</si>
  <si>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</si>
  <si>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</si>
  <si>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</si>
  <si>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</si>
  <si>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</si>
  <si>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</si>
  <si>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</si>
  <si>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</si>
  <si>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</si>
  <si>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</si>
  <si>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</si>
  <si>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</si>
  <si>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</si>
  <si>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</si>
  <si>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</si>
  <si>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</si>
  <si>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</si>
  <si>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</si>
  <si>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</si>
  <si>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</si>
  <si>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</si>
  <si>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</si>
  <si>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</si>
  <si>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</si>
  <si>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</si>
  <si>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</si>
  <si>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</si>
  <si>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</si>
  <si>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</si>
  <si>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</si>
  <si>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</si>
  <si>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</si>
  <si>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</si>
  <si>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</si>
  <si>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</si>
  <si>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</si>
  <si>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</si>
  <si>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</si>
  <si>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</si>
  <si>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</si>
  <si>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</si>
  <si>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</si>
  <si>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</si>
  <si>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</si>
  <si>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</si>
  <si>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</si>
  <si>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</si>
  <si>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</si>
  <si>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</si>
  <si>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</si>
  <si>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</si>
  <si>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</si>
  <si>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</si>
  <si>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</si>
  <si>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</si>
  <si>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</si>
  <si>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</si>
  <si>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</si>
  <si>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</si>
  <si>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</si>
  <si>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</si>
  <si>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</si>
  <si>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</si>
  <si>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</si>
  <si>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</si>
  <si>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</si>
  <si>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</si>
  <si>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</si>
  <si>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</si>
  <si>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</si>
  <si>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</si>
  <si>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</si>
  <si>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</si>
  <si>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</si>
  <si>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</si>
  <si>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</si>
  <si>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</si>
  <si>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</si>
  <si>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</si>
  <si>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</si>
  <si>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</si>
  <si>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</si>
  <si>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</si>
  <si>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</si>
  <si>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</si>
  <si>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</si>
  <si>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</si>
  <si>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</si>
  <si>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</si>
  <si>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</si>
  <si>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</si>
  <si>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</si>
  <si>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</si>
  <si>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</si>
  <si>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</si>
  <si>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</si>
  <si>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</si>
  <si>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</si>
  <si>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</si>
  <si>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</si>
  <si>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</si>
  <si>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</si>
  <si>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</si>
  <si>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</si>
  <si>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</si>
  <si>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</si>
  <si>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</si>
  <si>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</si>
  <si>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</si>
  <si>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</si>
  <si>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</si>
  <si>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</si>
  <si>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</si>
  <si>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</si>
  <si>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</si>
  <si>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</si>
  <si>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</si>
  <si>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</si>
  <si>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</si>
  <si>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</si>
  <si>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</si>
  <si>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</si>
  <si>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</si>
  <si>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</si>
  <si>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</si>
  <si>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</si>
  <si>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</si>
  <si>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</si>
  <si>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</si>
  <si>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</si>
  <si>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</si>
  <si>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</si>
  <si>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</si>
  <si>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</si>
  <si>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</si>
  <si>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</si>
  <si>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</si>
  <si>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</si>
  <si>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</si>
  <si>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</si>
  <si>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</si>
  <si>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</si>
  <si>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</si>
  <si>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</si>
  <si>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</si>
  <si>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</si>
  <si>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</si>
  <si>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</si>
  <si>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</si>
  <si>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</si>
  <si>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</si>
  <si>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</si>
  <si>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</si>
  <si>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</si>
  <si>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</si>
  <si>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</si>
  <si>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</si>
  <si>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</si>
  <si>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</si>
  <si>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</si>
  <si>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</si>
  <si>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</si>
  <si>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</si>
  <si>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</si>
  <si>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</si>
  <si>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</si>
  <si>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</si>
  <si>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</si>
  <si>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</si>
  <si>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</si>
  <si>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</si>
  <si>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</si>
  <si>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</si>
  <si>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</si>
  <si>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</si>
  <si>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</si>
  <si>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</si>
  <si>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</si>
  <si>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</si>
  <si>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</si>
  <si>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</si>
  <si>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</si>
  <si>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</si>
  <si>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</si>
  <si>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</si>
  <si>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</si>
  <si>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</si>
  <si>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</si>
  <si>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</si>
  <si>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</si>
  <si>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</si>
  <si>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</si>
  <si>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</si>
  <si>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</si>
  <si>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</si>
  <si>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</si>
  <si>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</si>
  <si>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</si>
  <si>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</si>
  <si>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</si>
  <si>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</si>
  <si>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</si>
  <si>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</si>
  <si>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</si>
  <si>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</si>
  <si>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</si>
  <si>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</si>
  <si>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</si>
  <si>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</si>
  <si>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</si>
  <si>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</si>
  <si>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</si>
  <si>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</si>
  <si>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</si>
  <si>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</si>
  <si>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</si>
  <si>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</si>
  <si>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</si>
  <si>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</si>
  <si>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</si>
  <si>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</si>
  <si>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</si>
  <si>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</si>
  <si>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</si>
  <si>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</si>
  <si>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</si>
  <si>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</si>
  <si>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</si>
  <si>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</si>
  <si>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</si>
  <si>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</si>
  <si>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</si>
  <si>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</si>
  <si>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</si>
  <si>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</si>
  <si>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</si>
  <si>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</si>
  <si>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</si>
  <si>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</si>
  <si>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</si>
  <si>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</si>
  <si>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</si>
  <si>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</si>
  <si>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</si>
  <si>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</si>
  <si>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</si>
  <si>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</si>
  <si>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</si>
  <si>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</si>
  <si>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</si>
  <si>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</si>
  <si>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</si>
  <si>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</si>
  <si>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</si>
  <si>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</si>
  <si>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</si>
  <si>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</si>
  <si>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</si>
  <si>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</si>
  <si>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</si>
  <si>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</si>
  <si>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</si>
  <si>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</si>
  <si>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</si>
  <si>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</si>
  <si>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</si>
  <si>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</si>
  <si>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</si>
  <si>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</si>
  <si>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</si>
  <si>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</si>
  <si>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</si>
  <si>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</si>
  <si>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</si>
  <si>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</si>
  <si>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</si>
  <si>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</si>
  <si>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</si>
  <si>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</si>
  <si>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</si>
  <si>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</si>
  <si>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</si>
  <si>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</si>
  <si>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</si>
  <si>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</si>
  <si>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</si>
  <si>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</si>
  <si>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</si>
  <si>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</si>
  <si>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</si>
  <si>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</si>
  <si>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</si>
  <si>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</si>
  <si>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</si>
  <si>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</si>
  <si>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</si>
  <si>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</si>
  <si>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</si>
  <si>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</si>
  <si>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</si>
  <si>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</si>
  <si>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</si>
  <si>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</si>
  <si>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</si>
  <si>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</si>
  <si>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</si>
  <si>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</si>
  <si>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</si>
  <si>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</si>
  <si>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</si>
  <si>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</si>
  <si>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</si>
  <si>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</si>
  <si>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</si>
  <si>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</si>
  <si>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</si>
  <si>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</si>
  <si>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</si>
  <si>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</si>
  <si>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</si>
  <si>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</si>
  <si>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</si>
  <si>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</si>
  <si>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</si>
  <si>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</si>
  <si>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</si>
  <si>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</si>
  <si>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</si>
  <si>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</si>
  <si>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</si>
  <si>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</si>
  <si>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</si>
  <si>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</si>
  <si>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</si>
  <si>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</si>
  <si>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</si>
  <si>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</si>
  <si>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</si>
  <si>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</si>
  <si>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</si>
  <si>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</si>
  <si>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</si>
  <si>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</si>
  <si>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</si>
  <si>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</si>
  <si>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</si>
  <si>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</si>
  <si>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</si>
  <si>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</si>
  <si>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</si>
  <si>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</si>
  <si>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</si>
  <si>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</si>
  <si>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</si>
  <si>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</si>
  <si>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</si>
  <si>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</si>
  <si>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</si>
  <si>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</si>
  <si>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</si>
  <si>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</si>
  <si>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</si>
  <si>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</si>
  <si>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</si>
  <si>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</si>
  <si>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</si>
  <si>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</si>
  <si>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</si>
  <si>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</si>
  <si>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</si>
  <si>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</si>
  <si>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</si>
  <si>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</si>
  <si>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</si>
  <si>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</si>
  <si>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</si>
  <si>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</si>
  <si>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</si>
  <si>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</si>
  <si>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</si>
  <si>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</si>
  <si>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</si>
  <si>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</si>
  <si>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</si>
  <si>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</si>
  <si>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</si>
  <si>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</si>
  <si>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</si>
  <si>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</si>
  <si>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</si>
  <si>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</si>
  <si>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</si>
  <si>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</si>
  <si>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</si>
  <si>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</si>
  <si>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</si>
  <si>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</si>
  <si>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</si>
  <si>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</si>
  <si>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</si>
  <si>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</si>
  <si>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</si>
  <si>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</si>
  <si>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</si>
  <si>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</si>
  <si>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</si>
  <si>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</si>
  <si>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</si>
  <si>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</si>
  <si>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</si>
  <si>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</si>
  <si>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</si>
  <si>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</si>
  <si>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</si>
  <si>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</si>
  <si>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</si>
  <si>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</si>
  <si>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</si>
  <si>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</si>
  <si>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</si>
  <si>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</si>
  <si>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</si>
  <si>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</si>
  <si>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</si>
  <si>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</si>
  <si>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</si>
  <si>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</si>
  <si>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</si>
  <si>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</si>
  <si>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</si>
  <si>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</si>
  <si>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</si>
  <si>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</si>
  <si>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</si>
  <si>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</si>
  <si>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</si>
  <si>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</si>
  <si>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</si>
  <si>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</si>
  <si>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</si>
  <si>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</si>
  <si>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</si>
  <si>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</si>
  <si>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</si>
  <si>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</si>
  <si>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</si>
  <si>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</si>
  <si>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</si>
  <si>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</si>
  <si>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</si>
  <si>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</si>
  <si>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</si>
  <si>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</si>
  <si>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</si>
  <si>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</si>
  <si>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</si>
  <si>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</si>
  <si>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</si>
  <si>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</si>
  <si>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</si>
  <si>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</si>
  <si>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</si>
  <si>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</si>
  <si>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</si>
  <si>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</si>
  <si>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</si>
  <si>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</si>
  <si>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</si>
  <si>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</si>
  <si>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</si>
  <si>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</si>
  <si>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</si>
  <si>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</si>
  <si>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</si>
  <si>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</si>
  <si>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</si>
  <si>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</si>
  <si>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</si>
  <si>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</si>
  <si>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</si>
  <si>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</si>
  <si>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</si>
  <si>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</si>
  <si>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</si>
  <si>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</si>
  <si>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</si>
  <si>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</si>
  <si>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</si>
  <si>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</si>
  <si>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</si>
  <si>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</si>
  <si>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</si>
  <si>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</si>
  <si>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</si>
  <si>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</si>
  <si>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</si>
  <si>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</si>
  <si>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</si>
  <si>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</si>
  <si>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</si>
  <si>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</si>
  <si>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</si>
  <si>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</si>
  <si>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</si>
  <si>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</si>
  <si>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</si>
  <si>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</si>
  <si>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</si>
  <si>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</si>
  <si>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</si>
  <si>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</si>
  <si>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</si>
  <si>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</si>
  <si>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</si>
  <si>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</si>
  <si>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</si>
  <si>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</si>
  <si>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</si>
  <si>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</si>
  <si>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</si>
  <si>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</si>
  <si>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</si>
  <si>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</si>
  <si>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</si>
  <si>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</si>
  <si>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</si>
  <si>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</si>
  <si>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</si>
  <si>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</si>
  <si>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</si>
  <si>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</si>
  <si>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</si>
  <si>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</si>
  <si>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</si>
  <si>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</si>
  <si>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</si>
  <si>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</si>
  <si>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</si>
  <si>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</si>
  <si>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</si>
  <si>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</si>
  <si>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</si>
  <si>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</si>
  <si>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</si>
  <si>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</si>
  <si>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</si>
  <si>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</si>
  <si>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</si>
  <si>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</si>
  <si>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</si>
  <si>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</si>
  <si>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</si>
  <si>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</si>
  <si>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</si>
  <si>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</si>
  <si>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</si>
  <si>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</si>
  <si>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</si>
  <si>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</si>
  <si>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</si>
  <si>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</si>
  <si>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</si>
  <si>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</si>
  <si>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</si>
  <si>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</si>
  <si>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</si>
  <si>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</si>
  <si>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</si>
  <si>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</si>
  <si>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</si>
  <si>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</si>
  <si>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</si>
  <si>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</si>
  <si>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</si>
  <si>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</si>
  <si>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</si>
  <si>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</si>
  <si>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</si>
  <si>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</si>
  <si>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</si>
  <si>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</si>
  <si>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</si>
  <si>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</si>
  <si>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</si>
  <si>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</si>
  <si>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</si>
  <si>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</si>
  <si>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</si>
  <si>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</si>
  <si>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</si>
  <si>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</si>
  <si>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</si>
  <si>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</si>
  <si>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</si>
  <si>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</si>
  <si>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</si>
  <si>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</si>
  <si>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</si>
  <si>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</si>
  <si>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</si>
  <si>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</si>
  <si>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</si>
  <si>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</si>
  <si>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</si>
  <si>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</si>
  <si>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</si>
  <si>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</si>
  <si>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</si>
  <si>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</si>
  <si>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</si>
  <si>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</si>
  <si>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</si>
  <si>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</si>
  <si>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</si>
  <si>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</si>
  <si>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</si>
  <si>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</si>
  <si>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</si>
  <si>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</si>
  <si>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</si>
  <si>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</si>
  <si>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</si>
  <si>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</si>
  <si>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</si>
  <si>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</si>
  <si>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</si>
  <si>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</si>
  <si>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</si>
  <si>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</si>
  <si>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</si>
  <si>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</si>
  <si>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</si>
  <si>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</si>
  <si>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</si>
  <si>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</si>
  <si>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</si>
  <si>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</si>
  <si>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</si>
  <si>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</si>
  <si>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</si>
  <si>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</si>
  <si>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</si>
  <si>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</si>
  <si>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</si>
  <si>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</si>
  <si>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</si>
  <si>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</si>
  <si>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</si>
  <si>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</si>
  <si>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</si>
  <si>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</si>
  <si>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</si>
  <si>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</si>
  <si>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</si>
  <si>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</si>
  <si>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</si>
  <si>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</si>
  <si>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</si>
  <si>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</si>
  <si>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</si>
  <si>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</si>
  <si>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</si>
  <si>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</si>
  <si>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</si>
  <si>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</si>
  <si>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</si>
  <si>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</si>
  <si>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</si>
  <si>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</si>
  <si>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</si>
  <si>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</si>
  <si>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</si>
  <si>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</si>
  <si>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</si>
  <si>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</si>
  <si>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</si>
  <si>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</si>
  <si>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</si>
  <si>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</si>
  <si>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</si>
  <si>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</si>
  <si>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</si>
  <si>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</si>
  <si>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</si>
  <si>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</si>
  <si>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</si>
  <si>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</si>
  <si>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</si>
  <si>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</si>
  <si>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</si>
  <si>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</si>
  <si>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</si>
  <si>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</si>
  <si>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</si>
  <si>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</si>
  <si>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</si>
  <si>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</si>
  <si>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</si>
  <si>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</si>
  <si>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</si>
  <si>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</si>
  <si>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</si>
  <si>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</si>
  <si>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</si>
  <si>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</si>
  <si>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</si>
  <si>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</si>
  <si>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</si>
  <si>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</si>
  <si>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</si>
  <si>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</si>
  <si>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</si>
  <si>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</si>
  <si>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</si>
  <si>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</si>
  <si>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</si>
  <si>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</si>
  <si>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</si>
  <si>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</si>
  <si>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</si>
  <si>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</si>
  <si>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</si>
  <si>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</si>
  <si>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</si>
  <si>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</si>
  <si>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</si>
  <si>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</si>
  <si>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</si>
  <si>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</si>
  <si>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</si>
  <si>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</si>
  <si>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</si>
  <si>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</si>
  <si>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</si>
  <si>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</si>
  <si>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</si>
  <si>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</si>
  <si>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</si>
  <si>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</si>
  <si>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</si>
  <si>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</si>
  <si>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</si>
  <si>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</si>
  <si>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</si>
  <si>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</si>
  <si>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</si>
  <si>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</si>
  <si>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</si>
  <si>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</si>
  <si>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</si>
  <si>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</si>
  <si>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</si>
  <si>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</si>
  <si>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</si>
  <si>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</si>
  <si>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</si>
  <si>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</si>
  <si>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</si>
  <si>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</si>
  <si>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</si>
  <si>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</si>
  <si>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</si>
  <si>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</si>
  <si>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</si>
  <si>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</si>
  <si>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</si>
  <si>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</si>
  <si>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</si>
  <si>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</si>
  <si>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</si>
  <si>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</si>
  <si>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</si>
  <si>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</si>
  <si>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</si>
  <si>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</si>
  <si>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</si>
  <si>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</si>
  <si>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</si>
  <si>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</si>
  <si>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</si>
  <si>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</si>
  <si>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</si>
  <si>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</si>
  <si>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</si>
  <si>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</si>
  <si>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</si>
  <si>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</si>
  <si>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</si>
  <si>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</si>
  <si>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</si>
  <si>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</si>
  <si>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</si>
  <si>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</si>
  <si>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</si>
  <si>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</si>
  <si>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</si>
  <si>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</si>
  <si>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</si>
  <si>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</si>
  <si>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</si>
  <si>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</si>
  <si>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</si>
  <si>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</si>
  <si>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</si>
  <si>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</si>
  <si>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</si>
  <si>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</si>
  <si>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</si>
  <si>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</si>
  <si>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</si>
  <si>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</si>
  <si>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</si>
  <si>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</si>
  <si>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</si>
  <si>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</si>
  <si>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</si>
  <si>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</si>
  <si>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</si>
  <si>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</si>
  <si>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</si>
  <si>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</si>
  <si>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</si>
  <si>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</si>
  <si>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</si>
  <si>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</si>
  <si>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</si>
  <si>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</si>
  <si>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</si>
  <si>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</si>
  <si>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</si>
  <si>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</si>
  <si>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</si>
  <si>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</si>
  <si>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</si>
  <si>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</si>
  <si>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</si>
  <si>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</si>
  <si>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</si>
  <si>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</si>
  <si>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</si>
  <si>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</si>
  <si>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</si>
  <si>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</si>
  <si>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</si>
  <si>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</si>
  <si>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</si>
  <si>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</si>
  <si>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</si>
  <si>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</si>
  <si>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</si>
  <si>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</si>
  <si>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</si>
  <si>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</si>
  <si>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</si>
  <si>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</si>
  <si>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</si>
  <si>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</si>
  <si>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</si>
  <si>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</si>
  <si>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</si>
  <si>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</si>
  <si>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</si>
  <si>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</si>
  <si>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</si>
  <si>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</si>
  <si>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</si>
  <si>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</si>
  <si>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</si>
  <si>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</si>
  <si>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</si>
  <si>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</si>
  <si>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</si>
  <si>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</si>
  <si>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</si>
  <si>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</si>
  <si>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</si>
  <si>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</si>
  <si>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</si>
  <si>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</si>
  <si>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</si>
  <si>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</si>
  <si>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</si>
  <si>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</si>
  <si>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</si>
  <si>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</si>
  <si>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</si>
  <si>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</si>
  <si>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</si>
  <si>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</si>
  <si>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</si>
  <si>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</si>
  <si>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</si>
  <si>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</si>
  <si>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</si>
  <si>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</si>
  <si>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</si>
  <si>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</si>
  <si>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</si>
  <si>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</si>
  <si>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</si>
  <si>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</si>
  <si>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</si>
  <si>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</si>
  <si>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</si>
  <si>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</si>
  <si>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</si>
  <si>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</si>
  <si>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</si>
  <si>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</si>
  <si>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</si>
  <si>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</si>
  <si>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</si>
  <si>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</si>
  <si>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</si>
  <si>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</si>
  <si>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</si>
  <si>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</si>
  <si>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</si>
  <si>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</si>
  <si>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</si>
  <si>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</si>
  <si>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</si>
  <si>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</si>
  <si>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</si>
  <si>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</si>
  <si>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</si>
  <si>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</si>
  <si>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</si>
  <si>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</si>
  <si>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</si>
  <si>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</si>
  <si>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</si>
  <si>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</si>
  <si>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</si>
  <si>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</si>
  <si>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</si>
  <si>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</si>
  <si>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</si>
  <si>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</si>
  <si>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</si>
  <si>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</si>
  <si>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</si>
  <si>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</si>
  <si>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</si>
  <si>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</si>
  <si>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</si>
  <si>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</si>
  <si>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</si>
  <si>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</si>
  <si>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</si>
  <si>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</si>
  <si>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</si>
  <si>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</si>
  <si>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</si>
  <si>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</si>
  <si>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</si>
  <si>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</si>
  <si>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</si>
  <si>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</si>
  <si>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</si>
  <si>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</si>
  <si>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</si>
  <si>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</si>
  <si>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</si>
  <si>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</si>
  <si>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</si>
  <si>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</si>
  <si>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</si>
  <si>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</si>
  <si>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</si>
  <si>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</si>
  <si>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</si>
  <si>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</si>
  <si>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</si>
  <si>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</si>
  <si>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</si>
  <si>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</si>
  <si>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</si>
  <si>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</si>
  <si>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</si>
  <si>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</si>
  <si>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</si>
  <si>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</si>
  <si>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</si>
  <si>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</si>
  <si>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</si>
  <si>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</si>
  <si>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</si>
  <si>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</si>
  <si>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</si>
  <si>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</si>
  <si>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</si>
  <si>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</si>
  <si>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</si>
  <si>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</si>
  <si>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</si>
  <si>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</si>
  <si>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</si>
  <si>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</si>
  <si>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</si>
  <si>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</si>
  <si>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</si>
  <si>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</si>
  <si>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</si>
  <si>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</si>
  <si>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</si>
  <si>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</si>
  <si>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</si>
  <si>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</si>
  <si>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</si>
  <si>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</si>
  <si>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</si>
  <si>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</si>
  <si>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</si>
  <si>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</si>
  <si>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</si>
  <si>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</si>
  <si>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</si>
  <si>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</si>
  <si>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</si>
  <si>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</si>
  <si>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</si>
  <si>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</si>
  <si>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</si>
  <si>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</si>
  <si>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</si>
  <si>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</si>
  <si>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</si>
  <si>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</si>
  <si>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</si>
  <si>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</si>
  <si>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</si>
  <si>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</si>
  <si>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</si>
  <si>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</si>
  <si>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</si>
  <si>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</si>
  <si>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</si>
  <si>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</si>
  <si>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</si>
  <si>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</si>
  <si>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</si>
  <si>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</si>
  <si>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</si>
  <si>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</si>
  <si>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</si>
  <si>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</si>
  <si>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</si>
  <si>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</si>
  <si>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</si>
  <si>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</si>
  <si>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</si>
  <si>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</si>
  <si>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</si>
  <si>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</si>
  <si>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</si>
  <si>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</si>
  <si>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</si>
  <si>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</si>
  <si>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</si>
  <si>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</si>
  <si>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</si>
  <si>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</si>
  <si>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</si>
  <si>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</si>
  <si>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</si>
  <si>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</si>
  <si>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</si>
  <si>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</si>
  <si>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</si>
  <si>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</si>
  <si>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</si>
  <si>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</si>
  <si>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</si>
  <si>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</si>
  <si>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</si>
  <si>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</si>
  <si>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</si>
  <si>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</si>
  <si>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</si>
  <si>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</si>
  <si>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</si>
  <si>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</si>
  <si>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</si>
  <si>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</si>
  <si>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</si>
  <si>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</si>
  <si>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</si>
  <si>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</si>
  <si>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</si>
  <si>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</si>
  <si>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</si>
  <si>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</si>
  <si>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</si>
  <si>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</si>
  <si>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</si>
  <si>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</si>
  <si>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</si>
  <si>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</si>
  <si>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</si>
  <si>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</si>
  <si>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</si>
  <si>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</si>
  <si>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</si>
  <si>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</si>
  <si>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</si>
  <si>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</si>
  <si>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</si>
  <si>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</si>
  <si>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</si>
  <si>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</si>
  <si>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</si>
  <si>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</si>
  <si>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</si>
  <si>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</si>
  <si>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</si>
  <si>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</si>
  <si>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</si>
  <si>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</si>
  <si>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</si>
  <si>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</si>
  <si>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</si>
  <si>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</si>
  <si>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</si>
  <si>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</si>
  <si>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</si>
  <si>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</si>
  <si>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</si>
  <si>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</si>
  <si>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</si>
  <si>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</si>
  <si>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</si>
  <si>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</si>
  <si>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</si>
  <si>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</si>
  <si>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</si>
  <si>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</si>
  <si>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</si>
  <si>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</si>
  <si>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</si>
  <si>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</si>
  <si>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</si>
  <si>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</si>
  <si>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</si>
  <si>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</si>
  <si>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</si>
  <si>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</si>
  <si>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</si>
  <si>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</si>
  <si>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</si>
  <si>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</si>
  <si>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</si>
  <si>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</si>
  <si>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</si>
  <si>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</si>
  <si>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</si>
  <si>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</si>
  <si>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</si>
  <si>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</si>
  <si>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</si>
  <si>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</si>
  <si>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</si>
  <si>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</si>
  <si>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</si>
  <si>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</si>
  <si>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</si>
  <si>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</si>
  <si>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</si>
  <si>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</si>
  <si>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</si>
  <si>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</si>
  <si>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</si>
  <si>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</si>
  <si>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</si>
  <si>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</si>
  <si>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</si>
  <si>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</si>
  <si>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</si>
  <si>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</si>
  <si>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</si>
  <si>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</si>
  <si>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</si>
  <si>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</si>
  <si>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</si>
  <si>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</si>
  <si>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</si>
  <si>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</si>
  <si>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</si>
  <si>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</si>
  <si>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</si>
  <si>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</si>
  <si>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</si>
  <si>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</si>
  <si>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</si>
  <si>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</si>
  <si>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</si>
  <si>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</si>
  <si>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</si>
  <si>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</si>
  <si>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</si>
  <si>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</si>
  <si>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</si>
  <si>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</si>
  <si>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</si>
  <si>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</si>
  <si>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</si>
  <si>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</si>
  <si>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</si>
  <si>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</si>
  <si>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</si>
  <si>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</si>
  <si>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</si>
  <si>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</si>
  <si>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</si>
  <si>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</si>
  <si>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</si>
  <si>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</si>
  <si>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</si>
  <si>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</si>
  <si>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</si>
  <si>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</si>
  <si>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</si>
  <si>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</si>
  <si>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</si>
  <si>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</si>
  <si>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</si>
  <si>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</si>
  <si>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</si>
  <si>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</si>
  <si>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</si>
  <si>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</si>
  <si>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</si>
  <si>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</si>
  <si>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</si>
  <si>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</si>
  <si>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</si>
  <si>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</si>
  <si>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</si>
  <si>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</si>
  <si>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</si>
  <si>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</si>
  <si>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</si>
  <si>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</si>
  <si>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</si>
  <si>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</si>
  <si>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</si>
  <si>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</si>
  <si>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</si>
  <si>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</si>
  <si>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</si>
  <si>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</si>
  <si>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</si>
  <si>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</si>
  <si>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</si>
  <si>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</si>
  <si>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</si>
  <si>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</si>
  <si>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</si>
  <si>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</si>
  <si>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</si>
  <si>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</si>
  <si>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</si>
  <si>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</si>
  <si>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</si>
  <si>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</si>
  <si>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</si>
  <si>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</si>
  <si>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</si>
  <si>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</si>
  <si>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</si>
  <si>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</si>
  <si>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</si>
  <si>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</si>
  <si>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</si>
  <si>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</si>
  <si>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</si>
  <si>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</si>
  <si>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</si>
  <si>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</si>
  <si>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</si>
  <si>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</si>
  <si>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</si>
  <si>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</si>
  <si>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</si>
  <si>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</si>
  <si>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</si>
  <si>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</si>
  <si>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</si>
  <si>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</si>
  <si>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</si>
  <si>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</si>
  <si>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</si>
  <si>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</si>
  <si>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</si>
  <si>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</si>
  <si>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</si>
  <si>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</si>
  <si>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</si>
  <si>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</si>
  <si>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</si>
  <si>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</si>
  <si>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</si>
  <si>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</si>
  <si>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</si>
  <si>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</si>
  <si>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</si>
  <si>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</si>
  <si>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</si>
  <si>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</si>
  <si>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</si>
  <si>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</si>
  <si>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</si>
  <si>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</si>
  <si>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</si>
  <si>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</si>
  <si>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</si>
  <si>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</si>
  <si>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</si>
  <si>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</si>
  <si>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</si>
  <si>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</si>
  <si>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</si>
  <si>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</si>
  <si>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</si>
  <si>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</si>
  <si>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</si>
  <si>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</si>
  <si>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</si>
  <si>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</si>
  <si>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</si>
  <si>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</si>
  <si>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</si>
  <si>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</si>
  <si>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</si>
  <si>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</si>
  <si>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</si>
  <si>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</si>
  <si>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</si>
  <si>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</si>
  <si>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</si>
  <si>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</si>
  <si>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</si>
  <si>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</si>
  <si>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</si>
  <si>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</si>
  <si>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</si>
  <si>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</si>
  <si>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</si>
  <si>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</si>
  <si>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</si>
  <si>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</si>
  <si>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</si>
  <si>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</si>
  <si>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</si>
  <si>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</si>
  <si>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</si>
  <si>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</si>
  <si>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</si>
  <si>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</si>
  <si>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</si>
  <si>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</si>
  <si>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</si>
  <si>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</si>
  <si>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</si>
  <si>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</si>
  <si>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</si>
  <si>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</si>
  <si>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</si>
  <si>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</si>
  <si>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</si>
  <si>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</si>
  <si>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</si>
  <si>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</si>
  <si>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</si>
  <si>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</si>
  <si>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</si>
  <si>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</si>
  <si>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</si>
  <si>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</si>
  <si>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</si>
  <si>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</si>
  <si>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</si>
  <si>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</si>
  <si>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</si>
  <si>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</si>
  <si>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</si>
  <si>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</si>
  <si>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</si>
  <si>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</si>
  <si>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</si>
  <si>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</si>
  <si>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</si>
  <si>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</si>
  <si>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</si>
  <si>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</si>
  <si>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</si>
  <si>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</si>
  <si>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</si>
  <si>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</si>
  <si>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</si>
  <si>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</si>
  <si>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</si>
  <si>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</si>
  <si>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</si>
  <si>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</si>
  <si>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</si>
  <si>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</si>
  <si>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</si>
  <si>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</si>
  <si>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</si>
  <si>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</si>
  <si>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</si>
  <si>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</si>
  <si>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</si>
  <si>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</si>
  <si>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</si>
  <si>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</si>
  <si>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</si>
  <si>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</si>
  <si>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</si>
  <si>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</si>
  <si>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</si>
  <si>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</si>
  <si>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</si>
  <si>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</si>
  <si>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</si>
  <si>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</si>
  <si>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</si>
  <si>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</si>
  <si>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</si>
  <si>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</si>
  <si>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</si>
  <si>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</si>
  <si>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</si>
  <si>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</si>
  <si>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</si>
  <si>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</si>
  <si>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</si>
  <si>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</si>
  <si>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</si>
  <si>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</si>
  <si>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</si>
  <si>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</si>
  <si>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</si>
  <si>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</si>
  <si>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</si>
  <si>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</si>
  <si>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</si>
  <si>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</si>
  <si>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</si>
  <si>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</si>
  <si>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</si>
  <si>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</si>
  <si>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</si>
  <si>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</si>
  <si>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</si>
  <si>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</si>
  <si>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</si>
  <si>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</si>
  <si>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</si>
  <si>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</si>
  <si>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</si>
  <si>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</si>
  <si>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</si>
  <si>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</si>
  <si>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</si>
  <si>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</si>
  <si>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</si>
  <si>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</si>
  <si>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</si>
  <si>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</si>
  <si>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</si>
  <si>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</si>
  <si>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</si>
  <si>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</si>
  <si>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</si>
  <si>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</si>
  <si>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</si>
  <si>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</si>
  <si>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</si>
  <si>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</si>
  <si>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</si>
  <si>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</si>
  <si>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</si>
  <si>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</si>
  <si>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</si>
  <si>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</si>
  <si>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</si>
  <si>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</si>
  <si>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</si>
  <si>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</si>
  <si>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</si>
  <si>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</si>
  <si>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</si>
  <si>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</si>
  <si>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</si>
  <si>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</si>
  <si>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</si>
  <si>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</si>
  <si>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</si>
  <si>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</si>
  <si>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</si>
  <si>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</si>
  <si>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</si>
  <si>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</si>
  <si>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</si>
  <si>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</si>
  <si>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</si>
  <si>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</si>
  <si>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</si>
  <si>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</si>
  <si>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</si>
  <si>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</si>
  <si>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</si>
  <si>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</si>
  <si>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</si>
  <si>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</si>
  <si>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</si>
  <si>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</si>
  <si>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</si>
  <si>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</si>
  <si>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</si>
  <si>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</si>
  <si>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</si>
  <si>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</si>
  <si>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</si>
  <si>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</si>
  <si>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</si>
  <si>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</si>
  <si>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</si>
  <si>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</si>
  <si>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</si>
  <si>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</si>
  <si>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</si>
  <si>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</si>
  <si>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</si>
  <si>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</si>
  <si>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</si>
  <si>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</si>
  <si>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</si>
  <si>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</si>
  <si>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</si>
  <si>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</si>
  <si>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</si>
  <si>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</si>
  <si>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</si>
  <si>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</si>
  <si>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</si>
  <si>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</si>
  <si>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</si>
  <si>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</si>
  <si>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</si>
  <si>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</si>
  <si>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</si>
  <si>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</si>
  <si>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</si>
  <si>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</si>
  <si>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</si>
  <si>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</si>
  <si>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</si>
  <si>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</si>
  <si>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</si>
  <si>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</si>
  <si>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</si>
  <si>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</si>
  <si>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</si>
  <si>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</si>
  <si>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</si>
  <si>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</si>
  <si>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</si>
  <si>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</si>
  <si>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</si>
  <si>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</si>
  <si>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</si>
  <si>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</si>
  <si>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</si>
  <si>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</si>
  <si>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</si>
  <si>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</si>
  <si>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</si>
  <si>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</si>
  <si>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</si>
  <si>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</si>
  <si>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</si>
  <si>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</si>
  <si>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</si>
  <si>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</si>
  <si>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</si>
  <si>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</si>
  <si>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</si>
  <si>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</si>
  <si>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</si>
  <si>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</si>
  <si>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</si>
  <si>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</si>
  <si>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</si>
  <si>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</si>
  <si>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</si>
  <si>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</si>
  <si>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</si>
  <si>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</si>
  <si>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</si>
  <si>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</si>
  <si>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</si>
  <si>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</si>
  <si>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</si>
  <si>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</si>
  <si>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</si>
  <si>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</si>
  <si>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</si>
  <si>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</si>
  <si>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</si>
  <si>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</si>
  <si>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</si>
  <si>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</si>
  <si>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</si>
  <si>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</si>
  <si>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</si>
  <si>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</si>
  <si>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</si>
  <si>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</si>
  <si>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</si>
  <si>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</si>
  <si>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</si>
  <si>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</si>
  <si>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</si>
  <si>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</si>
  <si>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</si>
  <si>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</si>
  <si>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</si>
  <si>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</si>
  <si>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</si>
  <si>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</si>
  <si>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</si>
  <si>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</si>
  <si>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</si>
  <si>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</si>
  <si>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</si>
  <si>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</si>
  <si>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</si>
  <si>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</si>
  <si>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</si>
  <si>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</si>
  <si>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</si>
  <si>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</si>
  <si>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</si>
  <si>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</si>
  <si>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</si>
  <si>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</si>
  <si>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</si>
  <si>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</si>
  <si>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</si>
  <si>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</si>
  <si>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</si>
  <si>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</si>
  <si>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</si>
  <si>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</si>
  <si>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</si>
  <si>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</si>
  <si>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</si>
  <si>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</si>
  <si>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</si>
  <si>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</si>
  <si>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</si>
  <si>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</si>
  <si>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</si>
  <si>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</si>
  <si>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</si>
  <si>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</si>
  <si>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</si>
  <si>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</si>
  <si>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</si>
  <si>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</si>
  <si>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</si>
  <si>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</si>
  <si>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</si>
  <si>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</si>
  <si>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</si>
  <si>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</si>
  <si>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</si>
  <si>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</si>
  <si>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</si>
  <si>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</si>
  <si>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</si>
  <si>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</si>
  <si>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</si>
  <si>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</si>
  <si>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</si>
  <si>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</si>
  <si>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</si>
  <si>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</si>
  <si>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</si>
  <si>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</si>
  <si>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</si>
  <si>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</si>
  <si>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</si>
  <si>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</si>
  <si>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</si>
  <si>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</si>
  <si>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</si>
  <si>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</si>
  <si>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</si>
  <si>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</si>
  <si>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</si>
  <si>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</si>
  <si>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</si>
  <si>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</si>
  <si>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</si>
  <si>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</si>
  <si>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</si>
  <si>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</si>
  <si>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</si>
  <si>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</si>
  <si>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</si>
  <si>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</si>
  <si>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</si>
  <si>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</si>
  <si>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</si>
  <si>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</si>
  <si>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</si>
  <si>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</si>
  <si>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</si>
  <si>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</si>
  <si>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</si>
  <si>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</si>
  <si>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</si>
  <si>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</si>
  <si>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</si>
  <si>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</si>
  <si>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</si>
  <si>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</si>
  <si>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</si>
  <si>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</si>
  <si>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</si>
  <si>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</si>
  <si>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</si>
  <si>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</si>
  <si>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</si>
  <si>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</si>
  <si>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</si>
  <si>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</si>
  <si>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</si>
  <si>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</si>
  <si>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</si>
  <si>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</si>
  <si>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</si>
  <si>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</si>
  <si>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</si>
  <si>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</si>
  <si>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</si>
  <si>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</si>
  <si>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</si>
  <si>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</si>
  <si>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</si>
  <si>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</si>
  <si>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</si>
  <si>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</si>
  <si>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</si>
  <si>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</si>
  <si>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</si>
  <si>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</si>
  <si>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</si>
  <si>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</si>
  <si>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</si>
  <si>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</si>
  <si>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</si>
  <si>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</si>
  <si>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</si>
  <si>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</si>
  <si>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</si>
  <si>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</si>
  <si>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</si>
  <si>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</si>
  <si>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</si>
  <si>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</si>
  <si>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</si>
  <si>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</si>
  <si>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</si>
  <si>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</si>
  <si>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</si>
  <si>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</si>
  <si>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</si>
  <si>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</si>
  <si>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</si>
  <si>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</si>
  <si>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</si>
  <si>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</si>
  <si>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</si>
  <si>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</si>
  <si>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</si>
  <si>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</si>
  <si>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</si>
  <si>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</si>
  <si>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</si>
  <si>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</si>
  <si>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</si>
  <si>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</si>
  <si>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</si>
  <si>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</si>
  <si>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</si>
  <si>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</si>
  <si>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</si>
  <si>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</si>
  <si>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</si>
  <si>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</si>
  <si>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</si>
  <si>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</si>
  <si>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</si>
  <si>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</si>
  <si>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</si>
  <si>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</si>
  <si>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</si>
  <si>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</si>
  <si>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</si>
  <si>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</si>
  <si>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</si>
  <si>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</si>
  <si>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</si>
  <si>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</si>
  <si>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</si>
  <si>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</si>
  <si>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</si>
  <si>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</si>
  <si>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</si>
  <si>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</si>
  <si>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</si>
  <si>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</si>
  <si>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</si>
  <si>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</si>
  <si>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</si>
  <si>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</si>
  <si>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</si>
  <si>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</si>
  <si>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</si>
  <si>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</si>
  <si>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</si>
  <si>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</si>
  <si>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</si>
  <si>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</si>
  <si>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</si>
  <si>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</si>
  <si>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</si>
  <si>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</si>
  <si>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</si>
  <si>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</si>
  <si>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</si>
  <si>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</si>
  <si>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</si>
  <si>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</si>
  <si>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</si>
  <si>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</si>
  <si>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</si>
  <si>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</si>
  <si>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</si>
  <si>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</si>
  <si>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</si>
  <si>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</si>
  <si>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</si>
  <si>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</si>
  <si>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</si>
  <si>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</si>
  <si>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</si>
  <si>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</si>
  <si>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</si>
  <si>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</si>
  <si>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</si>
  <si>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</si>
  <si>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</si>
  <si>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</si>
  <si>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</si>
  <si>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</si>
  <si>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</si>
  <si>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</si>
  <si>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</si>
  <si>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</si>
  <si>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</si>
  <si>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</si>
  <si>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</si>
  <si>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</si>
  <si>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</si>
  <si>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</si>
  <si>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</si>
  <si>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</si>
  <si>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</si>
  <si>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</si>
  <si>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</si>
  <si>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</si>
  <si>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</si>
  <si>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</si>
  <si>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</si>
  <si>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</si>
  <si>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</si>
  <si>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</si>
  <si>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</si>
  <si>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</si>
  <si>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</si>
  <si>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</si>
  <si>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</si>
  <si>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</si>
  <si>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</si>
  <si>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</si>
  <si>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</si>
  <si>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</si>
  <si>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</si>
  <si>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</si>
  <si>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</si>
  <si>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</si>
  <si>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</si>
  <si>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</si>
  <si>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</si>
  <si>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</si>
  <si>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</si>
  <si>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</si>
  <si>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</si>
  <si>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</si>
  <si>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</si>
  <si>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</si>
  <si>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</si>
  <si>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</si>
  <si>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</si>
  <si>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</si>
  <si>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</si>
  <si>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</si>
  <si>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</si>
  <si>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</si>
  <si>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</si>
  <si>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</si>
  <si>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</si>
  <si>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</si>
  <si>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</si>
  <si>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</si>
  <si>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</si>
  <si>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</si>
  <si>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</si>
  <si>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</si>
  <si>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</si>
  <si>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</si>
  <si>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</si>
  <si>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</si>
  <si>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</si>
  <si>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</si>
  <si>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</si>
  <si>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</si>
  <si>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</si>
  <si>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</si>
  <si>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</si>
  <si>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</si>
  <si>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</si>
  <si>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</si>
  <si>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</si>
  <si>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</si>
  <si>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</si>
  <si>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</si>
  <si>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</si>
  <si>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</si>
  <si>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</si>
  <si>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</si>
  <si>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</si>
  <si>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</si>
  <si>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</si>
  <si>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</si>
  <si>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</si>
  <si>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</si>
  <si>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</si>
  <si>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</si>
  <si>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</si>
  <si>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</si>
  <si>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</si>
  <si>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</si>
  <si>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</si>
  <si>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</si>
  <si>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</si>
  <si>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</si>
  <si>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</si>
  <si>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</si>
  <si>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</si>
  <si>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</si>
  <si>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</si>
  <si>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</si>
  <si>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</si>
  <si>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</si>
  <si>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</si>
  <si>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</si>
  <si>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</si>
  <si>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</si>
  <si>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</si>
  <si>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</si>
  <si>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</si>
  <si>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</si>
  <si>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</si>
  <si>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</si>
  <si>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</si>
  <si>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</si>
  <si>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</si>
  <si>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</si>
  <si>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</si>
  <si>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</si>
  <si>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</si>
  <si>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</si>
  <si>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</si>
  <si>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</si>
  <si>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</si>
  <si>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</si>
  <si>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</si>
  <si>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</si>
  <si>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</si>
  <si>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</si>
  <si>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</si>
  <si>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</si>
  <si>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</si>
  <si>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</si>
  <si>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</si>
  <si>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</si>
  <si>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</si>
  <si>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</si>
  <si>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</si>
  <si>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</si>
  <si>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</si>
  <si>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</si>
  <si>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</si>
  <si>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</si>
  <si>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</si>
  <si>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</si>
  <si>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</si>
  <si>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</si>
  <si>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</si>
  <si>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</si>
  <si>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</si>
  <si>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</si>
  <si>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</si>
  <si>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</si>
  <si>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</si>
  <si>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</si>
  <si>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</si>
  <si>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</si>
  <si>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</si>
  <si>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</si>
  <si>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</si>
  <si>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</si>
  <si>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</si>
  <si>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</si>
  <si>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</si>
  <si>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</si>
  <si>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</si>
  <si>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</si>
  <si>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</si>
  <si>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</si>
  <si>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</si>
  <si>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</si>
  <si>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</si>
  <si>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</si>
  <si>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</si>
  <si>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</si>
  <si>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</si>
  <si>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</si>
  <si>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</si>
  <si>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</si>
  <si>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</si>
  <si>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</si>
  <si>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</si>
  <si>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</si>
  <si>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</si>
  <si>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</si>
  <si>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</si>
  <si>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</si>
  <si>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</si>
  <si>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</si>
  <si>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</si>
  <si>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</si>
  <si>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</si>
  <si>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</si>
  <si>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</si>
  <si>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</si>
  <si>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</si>
  <si>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</si>
  <si>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</si>
  <si>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</si>
  <si>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</si>
  <si>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</si>
  <si>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</si>
  <si>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</si>
  <si>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</si>
  <si>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</si>
  <si>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</si>
  <si>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</si>
  <si>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</si>
  <si>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</si>
  <si>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</si>
  <si>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</si>
  <si>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</si>
  <si>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</si>
  <si>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</si>
  <si>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</si>
  <si>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</si>
  <si>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</si>
  <si>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</si>
  <si>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</si>
  <si>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</si>
  <si>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</si>
  <si>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</si>
  <si>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</si>
  <si>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</si>
  <si>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</si>
  <si>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</si>
  <si>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</si>
  <si>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</si>
  <si>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</si>
  <si>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</si>
  <si>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</si>
  <si>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</si>
  <si>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</si>
  <si>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</si>
  <si>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</si>
  <si>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</si>
  <si>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</si>
  <si>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</si>
  <si>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</si>
  <si>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</si>
  <si>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</si>
  <si>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</si>
  <si>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</si>
  <si>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</si>
  <si>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</si>
  <si>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</si>
  <si>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</si>
  <si>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</si>
  <si>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</si>
  <si>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</si>
  <si>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</si>
  <si>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</si>
  <si>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</si>
  <si>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</si>
  <si>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</si>
  <si>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</si>
  <si>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</si>
  <si>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</si>
  <si>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</si>
  <si>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</si>
  <si>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</si>
  <si>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</si>
  <si>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</si>
  <si>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</si>
  <si>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</si>
  <si>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</si>
  <si>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</si>
  <si>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</si>
  <si>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</si>
  <si>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</si>
  <si>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</si>
  <si>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</si>
  <si>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</si>
  <si>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</si>
  <si>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</si>
  <si>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</si>
  <si>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</si>
  <si>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</si>
  <si>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</si>
  <si>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</si>
  <si>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</si>
  <si>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</si>
  <si>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</si>
  <si>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</si>
  <si>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</si>
  <si>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</si>
  <si>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</si>
  <si>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</si>
  <si>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</si>
  <si>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</si>
  <si>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</si>
  <si>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</si>
  <si>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</si>
  <si>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</si>
  <si>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</si>
  <si>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</si>
  <si>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</si>
  <si>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</si>
  <si>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</si>
  <si>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</si>
  <si>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</si>
  <si>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</si>
  <si>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</si>
  <si>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</si>
  <si>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</si>
  <si>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</si>
  <si>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</si>
  <si>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</si>
  <si>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</si>
  <si>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</si>
  <si>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</si>
  <si>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</si>
  <si>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</si>
  <si>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</si>
  <si>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</si>
  <si>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</si>
  <si>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</si>
  <si>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</si>
  <si>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</si>
  <si>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</si>
  <si>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</si>
  <si>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</si>
  <si>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</si>
  <si>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</si>
  <si>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</si>
  <si>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</si>
  <si>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</si>
  <si>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</si>
  <si>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</si>
  <si>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</si>
  <si>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</si>
  <si>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</si>
  <si>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</si>
  <si>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</si>
  <si>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</si>
  <si>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</si>
  <si>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</si>
  <si>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</si>
  <si>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</si>
  <si>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</si>
  <si>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</si>
  <si>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</si>
  <si>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</si>
  <si>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</si>
  <si>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</si>
  <si>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</si>
  <si>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</si>
  <si>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</si>
  <si>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</si>
  <si>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</si>
  <si>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</si>
  <si>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</si>
  <si>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</si>
  <si>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</si>
  <si>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</si>
  <si>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</si>
  <si>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</si>
  <si>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</si>
  <si>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</si>
  <si>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</si>
  <si>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</si>
  <si>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</si>
  <si>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</si>
  <si>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</si>
  <si>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</si>
  <si>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</si>
  <si>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</si>
  <si>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</si>
  <si>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</si>
  <si>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</si>
  <si>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</si>
  <si>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</si>
  <si>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</si>
  <si>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</si>
  <si>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</si>
  <si>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</si>
  <si>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</si>
  <si>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</si>
  <si>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</si>
  <si>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</si>
  <si>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</si>
  <si>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</si>
  <si>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</si>
  <si>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</si>
  <si>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</si>
  <si>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</si>
  <si>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</si>
  <si>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</si>
  <si>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</si>
  <si>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</si>
  <si>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</si>
  <si>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</si>
  <si>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</si>
  <si>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</si>
  <si>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</si>
  <si>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</si>
  <si>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</si>
  <si>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</si>
  <si>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</si>
  <si>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</si>
  <si>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</si>
  <si>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</si>
  <si>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</si>
  <si>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</si>
  <si>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</si>
  <si>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</si>
  <si>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</si>
  <si>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</si>
  <si>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</si>
  <si>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</si>
  <si>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</si>
  <si>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</si>
  <si>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</si>
  <si>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</si>
  <si>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</si>
  <si>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</si>
  <si>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</si>
  <si>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</si>
  <si>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</si>
  <si>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</si>
  <si>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</si>
  <si>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</si>
  <si>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</si>
  <si>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</si>
  <si>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</si>
  <si>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</si>
  <si>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</si>
  <si>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</si>
  <si>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</si>
  <si>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</si>
  <si>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</si>
  <si>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</si>
  <si>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</si>
  <si>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</si>
  <si>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</si>
  <si>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</si>
  <si>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</si>
  <si>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</si>
  <si>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</si>
  <si>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</si>
  <si>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</si>
  <si>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</si>
  <si>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</si>
  <si>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</si>
  <si>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</si>
  <si>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</si>
  <si>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</si>
  <si>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</si>
  <si>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</si>
  <si>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</si>
  <si>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</si>
  <si>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</si>
  <si>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</si>
  <si>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</si>
  <si>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</si>
  <si>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</si>
  <si>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</si>
  <si>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</si>
  <si>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</si>
  <si>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</si>
  <si>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</si>
  <si>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</si>
  <si>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</si>
  <si>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</si>
  <si>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</si>
  <si>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</si>
  <si>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</si>
  <si>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</si>
  <si>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</si>
  <si>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</si>
  <si>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</si>
  <si>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</si>
  <si>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</si>
  <si>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</si>
  <si>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</si>
  <si>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</si>
  <si>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</si>
  <si>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</si>
  <si>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</si>
  <si>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</si>
  <si>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</si>
  <si>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</si>
  <si>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</si>
  <si>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</si>
  <si>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</si>
  <si>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</si>
  <si>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</si>
  <si>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</si>
  <si>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</si>
  <si>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</si>
  <si>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</si>
  <si>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</si>
  <si>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</si>
  <si>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</si>
  <si>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</si>
  <si>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</si>
  <si>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</si>
  <si>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</si>
  <si>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</si>
  <si>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</si>
  <si>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</si>
  <si>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</si>
  <si>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</si>
  <si>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</si>
  <si>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</si>
  <si>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</si>
  <si>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</si>
  <si>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</si>
  <si>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</si>
  <si>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</si>
  <si>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</si>
  <si>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</si>
  <si>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</si>
  <si>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</si>
  <si>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</si>
  <si>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</si>
  <si>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</si>
  <si>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</si>
  <si>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</si>
  <si>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</si>
  <si>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</si>
  <si>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</si>
  <si>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</si>
  <si>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</si>
  <si>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</si>
  <si>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</si>
  <si>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</si>
  <si>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</si>
  <si>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</si>
  <si>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</si>
  <si>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</si>
  <si>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</si>
  <si>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</si>
  <si>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</si>
  <si>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</si>
  <si>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</si>
  <si>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</si>
  <si>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</si>
  <si>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</si>
  <si>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</si>
  <si>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</si>
  <si>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</si>
  <si>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</si>
  <si>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</si>
  <si>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</si>
  <si>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</si>
  <si>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</si>
  <si>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</si>
  <si>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</si>
  <si>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</si>
  <si>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</si>
  <si>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</si>
  <si>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</si>
  <si>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</si>
  <si>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</si>
  <si>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</si>
  <si>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</si>
  <si>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</si>
  <si>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</si>
  <si>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</si>
  <si>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</si>
  <si>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</si>
  <si>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</si>
  <si>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</si>
  <si>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</si>
  <si>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</si>
  <si>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</si>
  <si>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</si>
  <si>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</si>
  <si>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</si>
  <si>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</si>
  <si>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</si>
  <si>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</si>
  <si>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</si>
  <si>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</si>
  <si>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</si>
  <si>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</si>
  <si>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</si>
  <si>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</si>
  <si>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</si>
  <si>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</si>
  <si>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</si>
  <si>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</si>
  <si>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</si>
  <si>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</si>
  <si>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</si>
  <si>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</si>
  <si>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</si>
  <si>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</si>
  <si>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</si>
  <si>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</si>
  <si>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</si>
  <si>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</si>
  <si>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</si>
  <si>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</si>
  <si>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</si>
  <si>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</si>
  <si>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</si>
  <si>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</si>
  <si>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</si>
  <si>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</si>
  <si>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</si>
  <si>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</si>
  <si>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</si>
  <si>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</si>
  <si>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</si>
  <si>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</si>
  <si>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</si>
  <si>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</si>
  <si>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</si>
  <si>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</si>
  <si>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</si>
  <si>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</si>
  <si>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</si>
  <si>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</si>
  <si>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</si>
  <si>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</si>
  <si>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</si>
  <si>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</si>
  <si>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</si>
  <si>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</si>
  <si>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</si>
  <si>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</si>
  <si>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</si>
  <si>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</si>
  <si>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</si>
  <si>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</si>
  <si>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</si>
  <si>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</si>
  <si>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</si>
  <si>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</si>
  <si>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</si>
  <si>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</si>
  <si>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</si>
  <si>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</si>
  <si>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</si>
  <si>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</si>
  <si>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</si>
  <si>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</si>
  <si>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</si>
  <si>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</si>
  <si>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</si>
  <si>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</si>
  <si>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</si>
  <si>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</si>
  <si>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</si>
  <si>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</si>
  <si>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</si>
  <si>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</si>
  <si>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</si>
  <si>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</si>
  <si>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</si>
  <si>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</si>
  <si>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</si>
  <si>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</si>
  <si>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</si>
  <si>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</si>
  <si>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</si>
  <si>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</si>
  <si>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</si>
  <si>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</si>
  <si>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</si>
  <si>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</si>
  <si>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</si>
  <si>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</si>
  <si>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</si>
  <si>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</si>
  <si>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</si>
  <si>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</si>
  <si>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</si>
  <si>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</si>
  <si>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</si>
  <si>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</si>
  <si>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</si>
  <si>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</si>
  <si>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</si>
  <si>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</si>
  <si>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</si>
  <si>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</si>
  <si>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</si>
  <si>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</si>
  <si>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</si>
  <si>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</si>
  <si>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</si>
  <si>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</si>
  <si>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</si>
  <si>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</si>
  <si>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</si>
  <si>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</si>
  <si>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</si>
  <si>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</si>
  <si>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</si>
  <si>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</si>
  <si>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</si>
  <si>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</si>
  <si>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</si>
  <si>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</si>
  <si>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</si>
  <si>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</si>
  <si>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</si>
  <si>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</si>
  <si>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</si>
  <si>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</si>
  <si>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</si>
  <si>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</si>
  <si>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</si>
  <si>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</si>
  <si>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</si>
  <si>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</si>
  <si>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</si>
  <si>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</si>
  <si>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</si>
  <si>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</si>
  <si>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</si>
  <si>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</si>
  <si>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</si>
  <si>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</si>
  <si>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</si>
  <si>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</si>
  <si>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</si>
  <si>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</si>
  <si>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</si>
  <si>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</si>
  <si>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</si>
  <si>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</si>
  <si>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</si>
  <si>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</si>
  <si>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</si>
  <si>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</si>
  <si>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</si>
  <si>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</si>
  <si>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</si>
  <si>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</si>
  <si>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</si>
  <si>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</si>
  <si>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</si>
  <si>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</si>
  <si>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</si>
  <si>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</si>
  <si>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</si>
  <si>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</si>
  <si>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</si>
  <si>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</si>
  <si>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</si>
  <si>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</si>
  <si>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</si>
  <si>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</si>
  <si>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</si>
  <si>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</si>
  <si>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</si>
  <si>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</si>
  <si>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</si>
  <si>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</si>
  <si>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</si>
  <si>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</si>
  <si>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</si>
  <si>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</si>
  <si>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</si>
  <si>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</si>
  <si>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</si>
  <si>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</si>
  <si>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</si>
  <si>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</si>
  <si>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</si>
  <si>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</si>
  <si>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</si>
  <si>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</si>
  <si>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</si>
  <si>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</si>
  <si>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</si>
  <si>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</si>
  <si>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</si>
  <si>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</si>
  <si>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</si>
  <si>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</si>
  <si>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</si>
  <si>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</si>
  <si>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</si>
  <si>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</si>
  <si>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</si>
  <si>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</si>
  <si>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</si>
  <si>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</si>
  <si>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</si>
  <si>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</si>
  <si>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</si>
  <si>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</si>
  <si>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</si>
  <si>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</si>
  <si>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</si>
  <si>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</si>
  <si>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</si>
  <si>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</si>
  <si>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</si>
  <si>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</si>
  <si>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</si>
  <si>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</si>
  <si>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</si>
  <si>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</si>
  <si>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</si>
  <si>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</si>
  <si>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</si>
  <si>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</si>
  <si>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</si>
  <si>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</si>
  <si>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</si>
  <si>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</si>
  <si>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</si>
  <si>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</si>
  <si>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</si>
  <si>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</si>
  <si>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</si>
  <si>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</si>
  <si>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</si>
  <si>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</si>
  <si>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</si>
  <si>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</si>
  <si>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</si>
  <si>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</si>
  <si>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</si>
  <si>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</si>
  <si>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</si>
  <si>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</si>
  <si>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</si>
  <si>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</si>
  <si>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</si>
  <si>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</si>
  <si>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</si>
  <si>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</si>
  <si>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</si>
  <si>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</si>
  <si>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</si>
  <si>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</si>
  <si>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</si>
  <si>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</si>
  <si>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</si>
  <si>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</si>
  <si>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</si>
  <si>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</si>
  <si>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</si>
  <si>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</si>
  <si>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</si>
  <si>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</si>
  <si>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</si>
  <si>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</si>
  <si>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</si>
  <si>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</si>
  <si>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</si>
  <si>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</si>
  <si>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</si>
  <si>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</si>
  <si>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</si>
  <si>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</si>
  <si>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</si>
  <si>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</si>
  <si>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</si>
  <si>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</si>
  <si>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</si>
  <si>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</si>
  <si>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</si>
  <si>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</si>
  <si>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</si>
  <si>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</si>
  <si>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</si>
  <si>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</si>
  <si>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</si>
  <si>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</si>
  <si>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</si>
  <si>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</si>
  <si>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</si>
  <si>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</si>
  <si>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</si>
  <si>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</si>
  <si>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</si>
  <si>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</si>
  <si>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</si>
  <si>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</si>
  <si>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</si>
  <si>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</si>
  <si>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</si>
  <si>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</si>
  <si>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</si>
  <si>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</si>
  <si>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</si>
  <si>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</si>
  <si>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</si>
  <si>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</si>
  <si>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</si>
  <si>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</si>
  <si>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</si>
  <si>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</si>
  <si>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</si>
  <si>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</si>
  <si>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</si>
  <si>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</si>
  <si>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</si>
  <si>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</si>
  <si>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</si>
  <si>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</si>
  <si>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</si>
  <si>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</si>
  <si>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</si>
  <si>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</si>
  <si>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</si>
  <si>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</si>
  <si>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</si>
  <si>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</si>
  <si>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</si>
  <si>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</si>
  <si>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</si>
  <si>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</si>
  <si>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</si>
  <si>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</si>
  <si>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</si>
  <si>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</si>
  <si>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</si>
  <si>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</si>
  <si>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</si>
  <si>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</si>
  <si>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</si>
  <si>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</si>
  <si>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</si>
  <si>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</si>
  <si>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</si>
  <si>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</si>
  <si>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</si>
  <si>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</si>
  <si>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</si>
  <si>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</si>
  <si>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</si>
  <si>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</si>
  <si>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</si>
  <si>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</si>
  <si>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</si>
  <si>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</si>
  <si>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</si>
  <si>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</si>
  <si>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</si>
  <si>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</si>
  <si>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</si>
  <si>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</si>
  <si>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</si>
  <si>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</si>
  <si>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</si>
  <si>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</si>
  <si>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</si>
  <si>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</si>
  <si>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</si>
  <si>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</si>
  <si>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</si>
  <si>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</si>
  <si>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</si>
  <si>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</si>
  <si>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</si>
  <si>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</si>
  <si>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</si>
  <si>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</si>
  <si>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</si>
  <si>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</si>
  <si>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</si>
  <si>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</si>
  <si>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</si>
  <si>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</si>
  <si>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</si>
  <si>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</si>
  <si>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</si>
  <si>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</si>
  <si>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</si>
  <si>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</si>
  <si>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</si>
  <si>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</si>
  <si>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</si>
  <si>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</si>
  <si>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</si>
  <si>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</si>
  <si>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</si>
  <si>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</si>
  <si>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</si>
  <si>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</si>
  <si>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</si>
  <si>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</si>
  <si>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</si>
  <si>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</si>
  <si>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</si>
  <si>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</si>
  <si>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</si>
  <si>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</si>
  <si>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</si>
  <si>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</si>
  <si>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</si>
  <si>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</si>
  <si>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</si>
  <si>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</si>
  <si>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</si>
  <si>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</si>
  <si>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</si>
  <si>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</si>
  <si>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</si>
  <si>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</si>
  <si>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</si>
  <si>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</si>
  <si>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</si>
  <si>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</si>
  <si>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</si>
  <si>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</si>
  <si>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</si>
  <si>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</si>
  <si>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</si>
  <si>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</si>
  <si>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</si>
  <si>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</si>
  <si>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</si>
  <si>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</si>
  <si>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</si>
  <si>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</si>
  <si>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</si>
  <si>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</si>
  <si>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</si>
  <si>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</si>
  <si>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</si>
  <si>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</si>
  <si>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</si>
  <si>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</si>
  <si>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</si>
  <si>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</si>
  <si>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</si>
  <si>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</si>
  <si>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</si>
  <si>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</si>
  <si>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</si>
  <si>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</si>
  <si>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</si>
  <si>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</si>
  <si>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</si>
  <si>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</si>
  <si>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</si>
  <si>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</si>
  <si>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</si>
  <si>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</si>
  <si>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</si>
  <si>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</si>
  <si>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</si>
  <si>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</si>
  <si>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</si>
  <si>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</si>
  <si>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</si>
  <si>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</si>
  <si>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</si>
  <si>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</si>
  <si>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</si>
  <si>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</si>
  <si>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</si>
  <si>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</si>
  <si>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</si>
  <si>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</si>
  <si>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</si>
  <si>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</si>
  <si>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</si>
  <si>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</si>
  <si>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</si>
  <si>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</si>
  <si>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</si>
  <si>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</si>
  <si>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</si>
  <si>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</si>
  <si>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</si>
  <si>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</si>
  <si>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</si>
  <si>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</si>
  <si>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</si>
  <si>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</si>
  <si>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</si>
  <si>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</si>
  <si>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</si>
  <si>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</si>
  <si>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</si>
  <si>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</si>
  <si>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</si>
  <si>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</si>
  <si>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</si>
  <si>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</si>
  <si>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</si>
  <si>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</si>
  <si>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</si>
  <si>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</si>
  <si>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</si>
  <si>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</si>
  <si>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</si>
  <si>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</si>
  <si>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</si>
  <si>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</si>
  <si>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</si>
  <si>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</si>
  <si>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</si>
  <si>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</si>
  <si>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</si>
  <si>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</si>
  <si>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</si>
  <si>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</si>
  <si>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</si>
  <si>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</si>
  <si>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</si>
  <si>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</si>
  <si>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</si>
  <si>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</si>
  <si>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</si>
  <si>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</si>
  <si>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</si>
  <si>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</si>
  <si>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</si>
  <si>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</si>
  <si>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</si>
  <si>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</si>
  <si>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</si>
  <si>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</si>
  <si>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</si>
  <si>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</si>
  <si>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</si>
  <si>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</si>
  <si>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</si>
  <si>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</si>
  <si>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</si>
  <si>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</si>
  <si>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</si>
  <si>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</si>
  <si>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</si>
  <si>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</si>
  <si>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</si>
  <si>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</si>
  <si>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</si>
  <si>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</si>
  <si>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</si>
  <si>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</si>
  <si>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</si>
  <si>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</si>
  <si>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</si>
  <si>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</si>
  <si>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</si>
  <si>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</si>
  <si>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</si>
  <si>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</si>
  <si>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</si>
  <si>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</si>
  <si>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</si>
  <si>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</si>
  <si>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</si>
  <si>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</si>
  <si>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</si>
  <si>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</si>
  <si>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</si>
  <si>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</si>
  <si>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</si>
  <si>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</si>
  <si>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</si>
  <si>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</si>
  <si>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</si>
  <si>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</si>
  <si>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</si>
  <si>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</si>
  <si>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</si>
  <si>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</si>
  <si>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</si>
  <si>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</si>
  <si>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</si>
  <si>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</si>
  <si>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</si>
  <si>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</si>
  <si>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</si>
  <si>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</si>
  <si>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</si>
  <si>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</si>
  <si>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</si>
  <si>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</si>
  <si>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</si>
  <si>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</si>
  <si>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</si>
  <si>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</si>
  <si>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</si>
  <si>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</si>
  <si>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</si>
  <si>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</si>
  <si>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</si>
  <si>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</si>
  <si>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</si>
  <si>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</si>
  <si>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</si>
  <si>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</si>
  <si>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</si>
  <si>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</si>
  <si>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</si>
  <si>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</si>
  <si>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</si>
  <si>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</si>
  <si>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</si>
  <si>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</si>
  <si>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</si>
  <si>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</si>
  <si>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</si>
  <si>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</si>
  <si>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</si>
  <si>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</si>
  <si>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</si>
  <si>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</si>
  <si>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</si>
  <si>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</si>
  <si>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</si>
  <si>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</si>
  <si>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</si>
  <si>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</si>
  <si>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</si>
  <si>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</si>
  <si>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</si>
  <si>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</si>
  <si>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</si>
  <si>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</si>
  <si>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</si>
  <si>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</si>
  <si>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</si>
  <si>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</si>
  <si>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</si>
  <si>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</si>
  <si>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</si>
  <si>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</si>
  <si>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</si>
  <si>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</si>
  <si>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</si>
  <si>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</si>
  <si>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</si>
  <si>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</si>
  <si>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</si>
  <si>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</si>
  <si>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</si>
  <si>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</si>
  <si>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</si>
  <si>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</si>
  <si>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</si>
  <si>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</si>
  <si>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</si>
  <si>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</si>
  <si>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</si>
  <si>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</si>
  <si>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</si>
  <si>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</si>
  <si>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</si>
  <si>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</si>
  <si>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</si>
  <si>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</si>
  <si>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</si>
  <si>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</si>
  <si>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</si>
  <si>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</si>
  <si>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</si>
  <si>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</si>
  <si>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</si>
  <si>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</si>
  <si>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</si>
  <si>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</si>
  <si>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</si>
  <si>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</si>
  <si>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</si>
  <si>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</si>
  <si>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</si>
  <si>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</si>
  <si>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</si>
  <si>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</si>
  <si>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</si>
  <si>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</si>
  <si>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</si>
  <si>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</si>
  <si>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</si>
  <si>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</si>
  <si>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</si>
  <si>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</si>
  <si>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</si>
  <si>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</si>
  <si>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</si>
  <si>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</si>
  <si>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</si>
  <si>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</si>
  <si>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</si>
  <si>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</si>
  <si>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</si>
  <si>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</si>
  <si>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</si>
  <si>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</si>
  <si>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</si>
  <si>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</si>
  <si>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</si>
  <si>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</si>
  <si>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</si>
  <si>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</si>
  <si>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</si>
  <si>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</si>
  <si>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</si>
  <si>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</si>
  <si>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</si>
  <si>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</si>
  <si>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</si>
  <si>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</si>
  <si>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</si>
  <si>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</si>
  <si>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</si>
  <si>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</si>
  <si>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</si>
  <si>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</si>
  <si>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</si>
  <si>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</si>
  <si>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</si>
  <si>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</si>
  <si>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</si>
  <si>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</si>
  <si>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</si>
  <si>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</si>
  <si>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</si>
  <si>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</si>
  <si>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</si>
  <si>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</si>
  <si>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</si>
  <si>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</si>
  <si>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</si>
  <si>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</si>
  <si>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</si>
  <si>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</si>
  <si>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</si>
  <si>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</si>
  <si>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</si>
  <si>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</si>
  <si>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</si>
  <si>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</si>
  <si>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</si>
  <si>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</si>
  <si>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</si>
  <si>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</si>
  <si>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</si>
  <si>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</si>
  <si>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</si>
  <si>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</si>
  <si>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</si>
  <si>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</si>
  <si>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</si>
  <si>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</si>
  <si>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</si>
  <si>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</si>
  <si>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</si>
  <si>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</si>
  <si>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</si>
  <si>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</si>
  <si>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</si>
  <si>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</si>
  <si>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</si>
  <si>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</si>
  <si>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</si>
  <si>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</si>
  <si>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</si>
  <si>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</si>
  <si>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</si>
  <si>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</si>
  <si>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</si>
  <si>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</si>
  <si>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</si>
  <si>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</si>
  <si>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</si>
  <si>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</si>
  <si>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</si>
  <si>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</si>
  <si>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</si>
  <si>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</si>
  <si>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</si>
  <si>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</si>
  <si>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</si>
  <si>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</si>
  <si>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</si>
  <si>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</si>
  <si>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</si>
  <si>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</si>
  <si>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</si>
  <si>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</si>
  <si>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</si>
  <si>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</si>
  <si>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</si>
  <si>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</si>
  <si>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</si>
  <si>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</si>
  <si>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</si>
  <si>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</si>
  <si>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</si>
  <si>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</si>
  <si>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</si>
  <si>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</si>
  <si>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</si>
  <si>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</si>
  <si>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</si>
  <si>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</si>
  <si>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</si>
  <si>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</si>
  <si>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</si>
  <si>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</si>
  <si>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</si>
  <si>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</si>
  <si>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</si>
  <si>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</si>
  <si>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</si>
  <si>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</si>
  <si>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</si>
  <si>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</si>
  <si>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</si>
  <si>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</si>
  <si>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</si>
  <si>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</si>
  <si>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</si>
  <si>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</si>
  <si>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</si>
  <si>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</si>
  <si>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</si>
  <si>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</si>
  <si>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</si>
  <si>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</si>
  <si>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</si>
  <si>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</si>
  <si>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</si>
  <si>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</si>
  <si>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</si>
  <si>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</si>
  <si>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</si>
  <si>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</si>
  <si>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</si>
  <si>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</si>
  <si>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</si>
  <si>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</si>
  <si>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</si>
  <si>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</si>
  <si>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</si>
  <si>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</si>
  <si>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</si>
  <si>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</si>
  <si>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</si>
  <si>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</si>
  <si>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</si>
  <si>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</si>
  <si>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</si>
  <si>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</si>
  <si>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</si>
  <si>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</si>
  <si>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</si>
  <si>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</si>
  <si>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</si>
  <si>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</si>
  <si>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</si>
  <si>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</si>
  <si>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</si>
  <si>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</si>
  <si>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</si>
  <si>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</si>
  <si>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</si>
  <si>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</si>
  <si>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</si>
  <si>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</si>
  <si>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</si>
  <si>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</si>
  <si>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</si>
  <si>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</si>
  <si>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</si>
  <si>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</si>
  <si>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</si>
  <si>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</si>
  <si>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</si>
  <si>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</si>
  <si>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</si>
  <si>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</si>
  <si>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</si>
  <si>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</si>
  <si>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</si>
  <si>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</si>
  <si>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</si>
  <si>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</si>
  <si>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</si>
  <si>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</si>
  <si>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</si>
  <si>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</si>
  <si>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</si>
  <si>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</si>
  <si>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</si>
  <si>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</si>
  <si>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</si>
  <si>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</si>
  <si>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</si>
  <si>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</si>
  <si>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</si>
  <si>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</si>
  <si>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</si>
  <si>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</si>
  <si>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</si>
  <si>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</si>
  <si>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</si>
  <si>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</si>
  <si>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</si>
  <si>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</si>
  <si>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</si>
  <si>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</si>
  <si>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</si>
  <si>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</si>
  <si>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</si>
  <si>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</si>
  <si>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</si>
  <si>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</si>
  <si>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</si>
  <si>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</si>
  <si>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</si>
  <si>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</si>
  <si>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</si>
  <si>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</si>
  <si>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</si>
  <si>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</si>
  <si>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</si>
  <si>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</si>
  <si>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</si>
  <si>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</si>
  <si>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</si>
  <si>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</si>
  <si>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</si>
  <si>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</si>
  <si>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</si>
  <si>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</si>
  <si>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</si>
  <si>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</si>
  <si>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</si>
  <si>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</si>
  <si>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</si>
  <si>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</si>
  <si>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</si>
  <si>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</si>
  <si>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</si>
  <si>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</si>
  <si>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</si>
  <si>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</si>
  <si>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</si>
  <si>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</si>
  <si>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</si>
  <si>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</si>
  <si>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</si>
  <si>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</si>
  <si>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</si>
  <si>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</si>
  <si>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</si>
  <si>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</si>
  <si>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</si>
  <si>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</si>
  <si>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</si>
  <si>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</si>
  <si>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</si>
  <si>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</si>
  <si>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</si>
  <si>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</si>
  <si>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</si>
  <si>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</si>
  <si>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</si>
  <si>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</si>
  <si>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</si>
  <si>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</si>
  <si>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</si>
  <si>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</si>
  <si>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</si>
  <si>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</si>
  <si>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</si>
  <si>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</si>
  <si>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</si>
  <si>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</si>
  <si>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</si>
  <si>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</si>
  <si>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</si>
  <si>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</si>
  <si>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</si>
  <si>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</si>
  <si>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</si>
  <si>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</si>
  <si>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</si>
  <si>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</si>
  <si>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</si>
  <si>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</si>
  <si>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</si>
  <si>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</si>
  <si>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</si>
  <si>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</si>
  <si>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</si>
  <si>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</si>
  <si>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</si>
  <si>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</si>
  <si>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</si>
  <si>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</si>
  <si>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</si>
  <si>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</si>
  <si>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</si>
  <si>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</si>
  <si>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</si>
  <si>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</si>
  <si>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</si>
  <si>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</si>
  <si>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</si>
  <si>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</si>
  <si>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</si>
  <si>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</si>
  <si>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</si>
  <si>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</si>
  <si>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</si>
  <si>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</si>
  <si>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</si>
  <si>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</si>
  <si>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</si>
  <si>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</si>
  <si>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</si>
  <si>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</si>
  <si>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</si>
  <si>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</si>
  <si>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</si>
  <si>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</si>
  <si>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</si>
  <si>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</si>
  <si>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</si>
  <si>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</si>
  <si>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</si>
  <si>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</si>
  <si>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</si>
  <si>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</si>
  <si>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</si>
  <si>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</si>
  <si>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</si>
  <si>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</si>
  <si>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</si>
  <si>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</si>
  <si>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</si>
  <si>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</si>
  <si>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</si>
  <si>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</si>
  <si>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</si>
  <si>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</si>
  <si>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</si>
  <si>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</si>
  <si>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</si>
  <si>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</si>
  <si>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</si>
  <si>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</si>
  <si>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</si>
  <si>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</si>
  <si>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</si>
  <si>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</si>
  <si>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</si>
  <si>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</si>
  <si>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</si>
  <si>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</si>
  <si>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</si>
  <si>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</si>
  <si>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</si>
  <si>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</si>
  <si>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</si>
  <si>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</si>
  <si>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</si>
  <si>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</si>
  <si>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</si>
  <si>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</si>
  <si>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</si>
  <si>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</si>
  <si>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</si>
  <si>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</si>
  <si>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</si>
  <si>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</si>
  <si>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</si>
  <si>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</si>
  <si>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</si>
  <si>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</si>
  <si>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</si>
  <si>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</si>
  <si>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</si>
  <si>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</si>
  <si>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</si>
  <si>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</si>
  <si>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</si>
  <si>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</si>
  <si>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</si>
  <si>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</si>
  <si>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</si>
  <si>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</si>
  <si>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</si>
  <si>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</si>
  <si>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</si>
  <si>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</si>
  <si>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</si>
  <si>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</si>
  <si>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</si>
  <si>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</si>
  <si>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</si>
  <si>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</si>
  <si>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</si>
  <si>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</si>
  <si>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</si>
  <si>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</si>
  <si>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</si>
  <si>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</si>
  <si>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</si>
  <si>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</si>
  <si>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</si>
  <si>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</si>
  <si>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</si>
  <si>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</si>
  <si>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</si>
  <si>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</si>
  <si>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</si>
  <si>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</si>
  <si>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</si>
  <si>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</si>
  <si>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</si>
  <si>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</si>
  <si>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</si>
  <si>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</si>
  <si>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</si>
  <si>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</si>
  <si>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</si>
  <si>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</si>
  <si>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</si>
  <si>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</si>
  <si>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</si>
  <si>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</si>
  <si>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</si>
  <si>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</si>
  <si>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</si>
  <si>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</si>
  <si>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</si>
  <si>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</si>
  <si>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</si>
  <si>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</si>
  <si>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</si>
  <si>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</si>
  <si>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</si>
  <si>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</si>
  <si>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</si>
  <si>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</si>
  <si>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</si>
  <si>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</si>
  <si>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</si>
  <si>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</si>
  <si>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</si>
  <si>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</si>
  <si>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</si>
  <si>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</si>
  <si>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</si>
  <si>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</si>
  <si>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</si>
  <si>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</si>
  <si>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</si>
  <si>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</si>
  <si>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</si>
  <si>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</si>
  <si>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</si>
  <si>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</si>
  <si>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</si>
  <si>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</si>
  <si>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</si>
  <si>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</si>
  <si>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</si>
  <si>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</si>
  <si>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</si>
  <si>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</si>
  <si>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</si>
  <si>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</si>
  <si>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</si>
  <si>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</si>
  <si>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</si>
  <si>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</si>
  <si>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</si>
  <si>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</si>
  <si>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</si>
  <si>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</si>
  <si>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</si>
  <si>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</si>
  <si>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</si>
  <si>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</si>
  <si>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</si>
  <si>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</si>
  <si>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</si>
  <si>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</si>
  <si>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</si>
  <si>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</si>
  <si>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</si>
  <si>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</si>
  <si>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</si>
  <si>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</si>
  <si>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</si>
  <si>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</si>
  <si>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</si>
  <si>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</si>
  <si>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</si>
  <si>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</si>
  <si>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</si>
  <si>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</si>
  <si>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</si>
  <si>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</si>
  <si>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</si>
  <si>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</si>
  <si>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</si>
  <si>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</si>
  <si>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</si>
  <si>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</si>
  <si>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</si>
  <si>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</si>
  <si>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</si>
  <si>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</si>
  <si>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</si>
  <si>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</si>
  <si>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</si>
  <si>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</si>
  <si>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</si>
  <si>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</si>
  <si>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</si>
  <si>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</si>
  <si>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</si>
  <si>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</si>
  <si>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</si>
  <si>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</si>
  <si>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</si>
  <si>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</si>
  <si>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</si>
  <si>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</si>
  <si>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</si>
  <si>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</si>
  <si>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</si>
  <si>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</si>
  <si>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</si>
  <si>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</si>
  <si>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</si>
  <si>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</si>
  <si>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</si>
  <si>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</si>
  <si>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</si>
  <si>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</si>
  <si>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</si>
  <si>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</si>
  <si>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</si>
  <si>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</si>
  <si>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</si>
  <si>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</si>
  <si>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</si>
  <si>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</si>
  <si>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</si>
  <si>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</si>
  <si>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</si>
  <si>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</si>
  <si>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</si>
  <si>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</si>
  <si>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</si>
  <si>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</si>
  <si>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</si>
  <si>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</si>
  <si>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</si>
  <si>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</si>
  <si>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</si>
  <si>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</si>
  <si>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</si>
  <si>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</si>
  <si>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</si>
  <si>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</si>
  <si>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</si>
  <si>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</si>
  <si>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</si>
  <si>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</si>
  <si>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</si>
  <si>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</si>
  <si>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</si>
  <si>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</si>
  <si>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</si>
  <si>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</si>
  <si>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</si>
  <si>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</si>
  <si>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</si>
  <si>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</si>
  <si>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</si>
  <si>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</si>
  <si>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</si>
  <si>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</si>
  <si>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</si>
  <si>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</si>
  <si>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</si>
  <si>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</si>
  <si>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</si>
  <si>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</si>
  <si>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</si>
  <si>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</si>
  <si>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</si>
  <si>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</si>
  <si>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</si>
  <si>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</si>
  <si>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</si>
  <si>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</si>
  <si>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</si>
  <si>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</si>
  <si>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</si>
  <si>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</si>
  <si>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</si>
  <si>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</si>
  <si>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</si>
  <si>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</si>
  <si>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</si>
  <si>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</si>
  <si>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</si>
  <si>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</si>
  <si>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</si>
  <si>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</si>
  <si>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</si>
  <si>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</si>
  <si>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</si>
  <si>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</si>
  <si>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</si>
  <si>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</si>
  <si>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</si>
  <si>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</si>
  <si>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</si>
  <si>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</si>
  <si>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</si>
  <si>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</si>
  <si>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</si>
  <si>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</si>
  <si>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</si>
  <si>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</si>
  <si>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</si>
  <si>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</si>
  <si>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</si>
  <si>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</si>
  <si>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</si>
  <si>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</si>
  <si>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</si>
  <si>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</si>
  <si>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</si>
  <si>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</si>
  <si>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</si>
  <si>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</si>
  <si>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</si>
  <si>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</si>
  <si>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</si>
  <si>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</si>
  <si>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</si>
  <si>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</si>
  <si>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</si>
  <si>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</si>
  <si>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</si>
  <si>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</si>
  <si>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</si>
  <si>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</si>
  <si>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</si>
  <si>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</si>
  <si>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</si>
  <si>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</si>
  <si>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</si>
  <si>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</si>
  <si>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</si>
  <si>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</si>
  <si>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</si>
  <si>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</si>
  <si>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</si>
  <si>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</si>
  <si>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</si>
  <si>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</si>
  <si>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</si>
  <si>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</si>
  <si>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</si>
  <si>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</si>
  <si>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</si>
  <si>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</si>
  <si>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</si>
  <si>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</si>
  <si>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</si>
  <si>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</si>
  <si>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</si>
  <si>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</si>
  <si>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</si>
  <si>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</si>
  <si>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</si>
  <si>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</si>
  <si>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</si>
  <si>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</si>
  <si>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</si>
  <si>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</si>
  <si>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</si>
  <si>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</si>
  <si>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</si>
  <si>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</si>
  <si>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</si>
  <si>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</si>
  <si>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</si>
  <si>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</si>
  <si>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</si>
  <si>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</si>
  <si>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</si>
  <si>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</si>
  <si>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</si>
  <si>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</si>
  <si>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</si>
  <si>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</si>
  <si>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</si>
  <si>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</si>
  <si>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</si>
  <si>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</si>
  <si>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</si>
  <si>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</si>
  <si>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</si>
  <si>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</si>
  <si>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</si>
  <si>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</si>
  <si>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</si>
  <si>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</si>
  <si>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</si>
  <si>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</si>
  <si>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</si>
  <si>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</si>
  <si>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</si>
  <si>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</si>
  <si>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</si>
  <si>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</si>
  <si>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</si>
  <si>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</si>
  <si>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</si>
  <si>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</si>
  <si>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</si>
  <si>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</si>
  <si>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</si>
  <si>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</si>
  <si>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</si>
  <si>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</si>
  <si>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</si>
  <si>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</si>
  <si>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</si>
  <si>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</si>
  <si>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</si>
  <si>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</si>
  <si>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</si>
  <si>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</si>
  <si>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</si>
  <si>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</si>
  <si>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</si>
  <si>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</si>
  <si>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</si>
  <si>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</si>
  <si>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</si>
  <si>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</si>
  <si>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</si>
  <si>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</si>
  <si>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</si>
  <si>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</si>
  <si>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</si>
  <si>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</si>
  <si>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</si>
  <si>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</si>
  <si>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</si>
  <si>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</si>
  <si>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</si>
  <si>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</si>
  <si>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</si>
  <si>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</si>
  <si>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</si>
  <si>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</si>
  <si>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</si>
  <si>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</si>
  <si>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</si>
  <si>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</si>
  <si>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</si>
  <si>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</si>
  <si>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</si>
  <si>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</si>
  <si>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</si>
  <si>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</si>
  <si>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</si>
  <si>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</si>
  <si>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</si>
  <si>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</si>
  <si>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</si>
  <si>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</si>
  <si>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</si>
  <si>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</si>
  <si>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</si>
  <si>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</si>
  <si>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</si>
  <si>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</si>
  <si>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</si>
  <si>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</si>
  <si>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</si>
  <si>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</si>
  <si>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</si>
  <si>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</si>
  <si>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</si>
  <si>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</si>
  <si>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</si>
  <si>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</si>
  <si>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</si>
  <si>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</si>
  <si>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</si>
  <si>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</si>
  <si>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</si>
  <si>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</si>
  <si>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</si>
  <si>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</si>
  <si>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</si>
  <si>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</si>
  <si>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</si>
  <si>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</si>
  <si>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</si>
  <si>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</si>
  <si>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</si>
  <si>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</si>
  <si>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</si>
  <si>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</si>
  <si>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</si>
  <si>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</si>
  <si>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</si>
  <si>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</si>
  <si>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</si>
  <si>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</si>
  <si>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</si>
  <si>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</si>
  <si>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</si>
  <si>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</si>
  <si>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</si>
  <si>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</si>
  <si>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</si>
  <si>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</si>
  <si>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</si>
  <si>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</si>
  <si>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</si>
  <si>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</si>
  <si>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</si>
  <si>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</si>
  <si>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</si>
  <si>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</si>
  <si>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</si>
  <si>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</si>
  <si>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</si>
  <si>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</si>
  <si>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</si>
  <si>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</si>
  <si>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</si>
  <si>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</si>
  <si>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</si>
  <si>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</si>
  <si>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</si>
  <si>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</si>
  <si>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</si>
  <si>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</si>
  <si>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</si>
  <si>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</si>
  <si>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</si>
  <si>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</si>
  <si>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</si>
  <si>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</si>
  <si>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</si>
  <si>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</si>
  <si>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</si>
  <si>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</si>
  <si>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</si>
  <si>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</si>
  <si>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</si>
  <si>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</si>
  <si>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</si>
  <si>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</si>
  <si>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</si>
  <si>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</si>
  <si>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</si>
  <si>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</si>
  <si>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</si>
  <si>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</si>
  <si>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</si>
  <si>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</si>
  <si>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</si>
  <si>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</si>
  <si>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</si>
  <si>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</si>
  <si>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</si>
  <si>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</si>
  <si>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</si>
  <si>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</si>
  <si>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</si>
  <si>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</si>
  <si>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</si>
  <si>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</si>
  <si>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</si>
  <si>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</si>
  <si>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</si>
  <si>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</si>
  <si>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</si>
  <si>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</si>
  <si>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</si>
  <si>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</si>
  <si>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</si>
  <si>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</si>
  <si>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</si>
  <si>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</si>
  <si>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</si>
  <si>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</si>
  <si>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</si>
  <si>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</si>
  <si>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</si>
  <si>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</si>
  <si>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</si>
  <si>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</si>
  <si>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</si>
  <si>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</si>
  <si>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</si>
  <si>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</si>
  <si>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</si>
  <si>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</si>
  <si>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</si>
  <si>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</si>
  <si>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</si>
  <si>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</si>
  <si>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</si>
  <si>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</si>
  <si>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</si>
  <si>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</si>
  <si>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</si>
  <si>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</si>
  <si>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</si>
  <si>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</si>
  <si>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</si>
  <si>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</si>
  <si>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</si>
  <si>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</si>
  <si>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</si>
  <si>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</si>
  <si>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</si>
  <si>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</si>
  <si>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</si>
  <si>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</si>
  <si>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</si>
  <si>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</si>
  <si>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</si>
  <si>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</si>
  <si>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</si>
  <si>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</si>
  <si>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</si>
  <si>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</si>
  <si>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</si>
  <si>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</si>
  <si>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</si>
  <si>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</si>
  <si>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</si>
  <si>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</si>
  <si>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</si>
  <si>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</si>
  <si>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</si>
  <si>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</si>
  <si>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</si>
  <si>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</si>
  <si>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</si>
  <si>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</si>
  <si>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</si>
  <si>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</si>
  <si>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</si>
  <si>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</si>
  <si>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</si>
  <si>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</si>
  <si>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</si>
  <si>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</si>
  <si>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</si>
  <si>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</si>
  <si>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</si>
  <si>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</si>
  <si>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</si>
  <si>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</si>
  <si>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</si>
  <si>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</si>
  <si>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</si>
  <si>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</si>
  <si>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</si>
  <si>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</si>
  <si>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</si>
  <si>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</si>
  <si>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</si>
  <si>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</si>
  <si>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</si>
  <si>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</si>
  <si>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</si>
  <si>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</si>
  <si>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</si>
  <si>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</si>
  <si>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</si>
  <si>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</si>
  <si>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</si>
  <si>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</si>
  <si>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</si>
  <si>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</si>
  <si>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</si>
  <si>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</si>
  <si>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</si>
  <si>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</si>
  <si>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</si>
  <si>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</si>
  <si>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</si>
  <si>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</si>
  <si>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</si>
  <si>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</si>
  <si>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</si>
  <si>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</si>
  <si>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</si>
  <si>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</si>
  <si>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</si>
  <si>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</si>
  <si>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</si>
  <si>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</si>
  <si>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</si>
  <si>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</si>
  <si>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</si>
  <si>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</si>
  <si>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</si>
  <si>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</si>
  <si>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</si>
  <si>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</si>
  <si>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</si>
  <si>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</si>
  <si>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</si>
  <si>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</si>
  <si>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</si>
  <si>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</si>
  <si>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</si>
  <si>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</si>
  <si>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</si>
  <si>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</si>
  <si>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</si>
  <si>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</si>
  <si>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</si>
  <si>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</si>
  <si>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</si>
  <si>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</si>
  <si>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</si>
  <si>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</si>
  <si>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</si>
  <si>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</si>
  <si>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</si>
  <si>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</si>
  <si>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</si>
  <si>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</si>
  <si>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</si>
  <si>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</si>
  <si>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</si>
  <si>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</si>
  <si>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</si>
  <si>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</si>
  <si>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</si>
  <si>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</si>
  <si>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</si>
  <si>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</si>
  <si>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</si>
  <si>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</si>
  <si>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</si>
  <si>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</si>
  <si>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</si>
  <si>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</si>
  <si>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</si>
  <si>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</si>
  <si>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</si>
  <si>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</si>
  <si>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</si>
  <si>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</si>
  <si>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</si>
  <si>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</si>
  <si>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</si>
  <si>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</si>
  <si>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</si>
  <si>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</si>
  <si>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</si>
  <si>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</si>
  <si>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</si>
  <si>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</si>
  <si>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</si>
  <si>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</si>
  <si>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</si>
  <si>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</si>
  <si>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</si>
  <si>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</si>
  <si>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</si>
  <si>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</si>
  <si>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</si>
  <si>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</si>
  <si>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</si>
  <si>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</si>
  <si>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</si>
  <si>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</si>
  <si>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</si>
  <si>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</si>
  <si>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</si>
  <si>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</si>
  <si>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</si>
  <si>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</si>
  <si>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</si>
  <si>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</si>
  <si>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</si>
  <si>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</si>
  <si>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</si>
  <si>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</si>
  <si>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</si>
  <si>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</si>
  <si>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</si>
  <si>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</si>
  <si>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</si>
  <si>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</si>
  <si>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</si>
  <si>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</si>
  <si>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</si>
  <si>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</si>
  <si>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</si>
  <si>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</si>
  <si>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</si>
  <si>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</si>
  <si>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</si>
  <si>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</si>
  <si>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</si>
  <si>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</si>
  <si>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</si>
  <si>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</si>
  <si>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</si>
  <si>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</si>
  <si>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</si>
  <si>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</si>
  <si>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</si>
  <si>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</si>
  <si>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</si>
  <si>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</si>
  <si>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</si>
  <si>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</si>
  <si>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</si>
  <si>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</si>
  <si>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</si>
  <si>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</si>
  <si>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</si>
  <si>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</si>
  <si>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</si>
  <si>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</si>
  <si>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</si>
  <si>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</si>
  <si>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</si>
  <si>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</si>
  <si>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</si>
  <si>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</si>
  <si>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</si>
  <si>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</si>
  <si>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</si>
  <si>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</si>
  <si>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</si>
  <si>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</si>
  <si>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</si>
  <si>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</si>
  <si>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</si>
  <si>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</si>
  <si>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</si>
  <si>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</si>
  <si>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</si>
  <si>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</si>
  <si>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</si>
  <si>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</si>
  <si>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</si>
  <si>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</si>
  <si>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</si>
  <si>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</si>
  <si>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</si>
  <si>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</si>
  <si>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</si>
  <si>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</si>
  <si>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</si>
  <si>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</si>
  <si>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</si>
  <si>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</si>
  <si>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</si>
  <si>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</si>
  <si>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</si>
  <si>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</si>
  <si>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</si>
  <si>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</si>
  <si>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</si>
  <si>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</si>
  <si>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</si>
  <si>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</si>
  <si>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</si>
  <si>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</si>
  <si>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</si>
  <si>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</si>
  <si>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</si>
  <si>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</si>
  <si>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</si>
  <si>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</si>
  <si>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</si>
  <si>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</si>
  <si>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</si>
  <si>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</si>
  <si>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</si>
  <si>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</si>
  <si>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</si>
  <si>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</si>
  <si>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</si>
  <si>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</si>
  <si>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</si>
  <si>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</si>
  <si>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</si>
  <si>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</si>
  <si>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</si>
  <si>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</si>
  <si>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</si>
  <si>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</si>
  <si>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</si>
  <si>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</si>
  <si>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</si>
  <si>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</si>
  <si>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</si>
  <si>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</si>
  <si>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</si>
  <si>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</si>
  <si>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</si>
  <si>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</si>
  <si>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</si>
  <si>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</si>
  <si>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</si>
  <si>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</si>
  <si>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</si>
  <si>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</si>
  <si>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</si>
  <si>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</si>
  <si>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</si>
  <si>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</si>
  <si>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</si>
  <si>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</si>
  <si>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</si>
  <si>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</si>
  <si>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</si>
  <si>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</si>
  <si>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</si>
  <si>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</si>
  <si>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</si>
  <si>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</si>
  <si>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</si>
  <si>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</si>
  <si>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</si>
  <si>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</si>
  <si>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</si>
  <si>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</si>
  <si>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</si>
  <si>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</si>
  <si>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</si>
  <si>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</si>
  <si>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</si>
  <si>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</si>
  <si>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</si>
  <si>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</si>
  <si>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</si>
  <si>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</si>
  <si>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</si>
  <si>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</si>
  <si>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</si>
  <si>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</si>
  <si>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</si>
  <si>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</si>
  <si>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</si>
  <si>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</si>
  <si>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</si>
  <si>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</si>
  <si>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</si>
  <si>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</si>
  <si>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</si>
  <si>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</si>
  <si>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</si>
  <si>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</si>
  <si>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</si>
  <si>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</si>
  <si>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</si>
  <si>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</si>
  <si>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</si>
  <si>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</si>
  <si>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</si>
  <si>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</si>
  <si>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</si>
  <si>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</si>
  <si>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</si>
  <si>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</si>
  <si>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</si>
  <si>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</si>
  <si>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</si>
  <si>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</si>
  <si>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</si>
  <si>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</si>
  <si>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</si>
  <si>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</si>
  <si>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</si>
  <si>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</si>
  <si>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</si>
  <si>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</si>
  <si>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</si>
  <si>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</si>
  <si>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</si>
  <si>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</si>
  <si>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</si>
  <si>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</si>
  <si>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</si>
  <si>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</si>
  <si>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</si>
  <si>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</si>
  <si>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</si>
  <si>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</si>
  <si>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</si>
  <si>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</si>
  <si>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</si>
  <si>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</si>
  <si>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</si>
  <si>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</si>
  <si>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</si>
  <si>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</si>
  <si>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</si>
  <si>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</si>
  <si>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</si>
  <si>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</si>
  <si>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</si>
  <si>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</si>
  <si>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</si>
  <si>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</si>
  <si>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</si>
  <si>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</si>
  <si>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</si>
  <si>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</si>
  <si>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</si>
  <si>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</si>
  <si>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</si>
  <si>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</si>
  <si>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</si>
  <si>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</si>
  <si>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</si>
  <si>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</si>
  <si>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</si>
  <si>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</si>
  <si>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</si>
  <si>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</si>
  <si>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</si>
  <si>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</si>
  <si>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</si>
  <si>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</si>
  <si>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</si>
  <si>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</si>
  <si>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</si>
  <si>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</si>
  <si>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</si>
  <si>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</si>
  <si>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</si>
  <si>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</si>
  <si>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</si>
  <si>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</si>
  <si>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</si>
  <si>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</si>
  <si>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</si>
  <si>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</si>
  <si>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</si>
  <si>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</si>
  <si>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</si>
  <si>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</si>
  <si>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</si>
  <si>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</si>
  <si>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</si>
  <si>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</si>
  <si>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</si>
  <si>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</si>
  <si>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</si>
  <si>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</si>
  <si>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</si>
  <si>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</si>
  <si>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</si>
  <si>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</si>
  <si>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</si>
  <si>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</si>
  <si>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</si>
  <si>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</si>
  <si>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</si>
  <si>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</si>
  <si>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</si>
  <si>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</si>
  <si>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</si>
  <si>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</si>
  <si>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</si>
  <si>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</si>
  <si>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</si>
  <si>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</si>
  <si>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</si>
  <si>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</si>
  <si>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</si>
  <si>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</si>
  <si>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</si>
  <si>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</si>
  <si>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</si>
  <si>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</si>
  <si>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</si>
  <si>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</si>
  <si>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</si>
  <si>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</si>
  <si>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</si>
  <si>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</si>
  <si>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</si>
  <si>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</si>
  <si>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</si>
  <si>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</si>
  <si>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</si>
  <si>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</si>
  <si>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</si>
  <si>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</si>
  <si>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</si>
  <si>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</si>
  <si>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</si>
  <si>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</si>
  <si>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</si>
  <si>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</si>
  <si>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</si>
  <si>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</si>
  <si>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</si>
  <si>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</si>
  <si>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</si>
  <si>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</si>
  <si>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</si>
  <si>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</si>
  <si>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</si>
  <si>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</si>
  <si>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</si>
  <si>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</si>
  <si>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</si>
  <si>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</si>
  <si>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</si>
  <si>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</si>
  <si>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</si>
  <si>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</si>
  <si>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</si>
  <si>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</si>
  <si>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</si>
  <si>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</si>
  <si>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</si>
  <si>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</si>
  <si>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</si>
  <si>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</si>
  <si>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</si>
  <si>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</si>
  <si>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</si>
  <si>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</si>
  <si>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</si>
  <si>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</si>
  <si>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</si>
  <si>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</si>
  <si>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</si>
  <si>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</si>
  <si>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</si>
  <si>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</si>
  <si>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</si>
  <si>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</si>
  <si>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</si>
  <si>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</si>
  <si>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</si>
  <si>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</si>
  <si>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</si>
  <si>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</si>
  <si>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</si>
  <si>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</si>
  <si>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</si>
  <si>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</si>
  <si>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</si>
  <si>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</si>
  <si>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</si>
  <si>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</si>
  <si>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</si>
  <si>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</si>
  <si>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</si>
  <si>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</si>
  <si>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</si>
  <si>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</si>
  <si>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</si>
  <si>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</si>
  <si>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</si>
  <si>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</si>
  <si>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</si>
  <si>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</si>
  <si>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</si>
  <si>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</si>
  <si>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</si>
  <si>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</si>
  <si>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</si>
  <si>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</si>
  <si>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</si>
  <si>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</si>
  <si>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</si>
  <si>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</si>
  <si>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</si>
  <si>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</si>
  <si>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</si>
  <si>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</si>
  <si>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</si>
  <si>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</si>
  <si>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</si>
  <si>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</si>
  <si>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</si>
  <si>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</si>
  <si>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</si>
  <si>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</si>
  <si>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</si>
  <si>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</si>
  <si>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</si>
  <si>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</si>
  <si>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</si>
  <si>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</si>
  <si>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</si>
  <si>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</si>
  <si>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</si>
  <si>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</si>
  <si>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</si>
  <si>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</si>
  <si>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</si>
  <si>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</si>
  <si>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</si>
  <si>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</si>
  <si>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</si>
  <si>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</si>
  <si>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</si>
  <si>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</si>
  <si>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</si>
  <si>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</si>
  <si>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</si>
  <si>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</si>
  <si>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</si>
  <si>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</si>
  <si>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</si>
  <si>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</si>
  <si>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</si>
  <si>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</si>
  <si>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</si>
  <si>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</si>
  <si>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</si>
  <si>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</si>
  <si>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</si>
  <si>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</si>
  <si>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</si>
  <si>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</si>
  <si>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</si>
  <si>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</si>
  <si>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</si>
  <si>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</si>
  <si>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</si>
  <si>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</si>
  <si>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</si>
  <si>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</si>
  <si>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</si>
  <si>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</si>
  <si>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</si>
  <si>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</si>
  <si>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</si>
  <si>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</si>
  <si>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</si>
  <si>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</si>
  <si>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</si>
  <si>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</si>
  <si>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</si>
  <si>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</si>
  <si>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</si>
  <si>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</si>
  <si>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</si>
  <si>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</si>
  <si>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</si>
  <si>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</si>
  <si>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</si>
  <si>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</si>
  <si>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</si>
  <si>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</si>
  <si>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</si>
  <si>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</si>
  <si>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</si>
  <si>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</si>
  <si>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</si>
  <si>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</si>
  <si>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</si>
  <si>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</si>
  <si>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</si>
  <si>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</si>
  <si>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</si>
  <si>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</si>
  <si>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</si>
  <si>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</si>
  <si>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</si>
  <si>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</si>
  <si>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</si>
  <si>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</si>
  <si>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</si>
  <si>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</si>
  <si>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</si>
  <si>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</si>
  <si>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</si>
  <si>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</si>
  <si>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</si>
  <si>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</si>
  <si>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</si>
  <si>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</si>
  <si>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</si>
  <si>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</si>
  <si>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</si>
  <si>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</si>
  <si>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</si>
  <si>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</si>
  <si>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</si>
  <si>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</si>
  <si>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</si>
  <si>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</si>
  <si>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</si>
  <si>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</si>
  <si>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</si>
  <si>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</si>
  <si>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</si>
  <si>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</si>
  <si>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</si>
  <si>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</si>
  <si>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</si>
  <si>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</si>
  <si>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</si>
  <si>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</si>
  <si>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</si>
  <si>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</si>
  <si>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</si>
  <si>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</si>
  <si>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</si>
  <si>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</si>
  <si>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</si>
  <si>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</si>
  <si>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</si>
  <si>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</si>
  <si>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</si>
  <si>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</si>
  <si>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</si>
  <si>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</si>
  <si>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</si>
  <si>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</si>
  <si>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</si>
  <si>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</si>
  <si>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</si>
  <si>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</si>
  <si>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</si>
  <si>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</si>
  <si>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</si>
  <si>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</si>
  <si>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</si>
  <si>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</si>
  <si>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</si>
  <si>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</si>
  <si>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</si>
  <si>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</si>
  <si>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</si>
  <si>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</si>
  <si>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</si>
  <si>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</si>
  <si>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</si>
  <si>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</si>
  <si>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</si>
  <si>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</si>
  <si>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</si>
  <si>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</si>
  <si>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</si>
  <si>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</si>
  <si>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</si>
  <si>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</si>
  <si>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</si>
  <si>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</si>
  <si>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</si>
  <si>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</si>
  <si>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</si>
  <si>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</si>
  <si>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</si>
  <si>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</si>
  <si>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</si>
  <si>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</si>
  <si>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</si>
  <si>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</si>
  <si>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</si>
  <si>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</si>
  <si>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</si>
  <si>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</si>
  <si>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</si>
  <si>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</si>
  <si>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</si>
  <si>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</si>
  <si>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</si>
  <si>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</si>
  <si>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</si>
  <si>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</si>
  <si>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</si>
  <si>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</si>
  <si>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</si>
  <si>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</si>
  <si>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</si>
  <si>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</si>
  <si>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</si>
  <si>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</si>
  <si>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</si>
  <si>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</si>
  <si>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</si>
  <si>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</si>
  <si>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</si>
  <si>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</si>
  <si>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</si>
  <si>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</si>
  <si>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</si>
  <si>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</si>
  <si>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</si>
  <si>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</si>
  <si>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</si>
  <si>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</si>
  <si>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</si>
  <si>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</si>
  <si>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</si>
  <si>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</si>
  <si>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</si>
  <si>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</si>
  <si>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</si>
  <si>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</si>
  <si>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</si>
  <si>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</si>
  <si>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</si>
  <si>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</si>
  <si>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</si>
  <si>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</si>
  <si>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</si>
  <si>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</si>
  <si>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</si>
  <si>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</si>
  <si>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</si>
  <si>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</si>
  <si>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</si>
  <si>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</si>
  <si>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</si>
  <si>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</si>
  <si>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</si>
  <si>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</si>
  <si>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</si>
  <si>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</si>
  <si>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</si>
  <si>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</si>
  <si>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</si>
  <si>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</si>
  <si>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</si>
  <si>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</si>
  <si>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</si>
  <si>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</si>
  <si>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</si>
  <si>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</si>
  <si>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</si>
  <si>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</si>
  <si>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</si>
  <si>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</si>
  <si>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</si>
  <si>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</si>
  <si>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</si>
  <si>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</si>
  <si>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</si>
  <si>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</si>
  <si>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</si>
  <si>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</si>
  <si>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</si>
  <si>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</si>
  <si>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</si>
  <si>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</si>
  <si>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</si>
  <si>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</si>
  <si>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</si>
  <si>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</si>
  <si>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</si>
  <si>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</si>
  <si>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</si>
  <si>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</si>
  <si>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</si>
  <si>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</si>
  <si>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</si>
  <si>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</si>
  <si>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</si>
  <si>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</si>
  <si>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</si>
  <si>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</si>
  <si>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</si>
  <si>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</si>
  <si>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</si>
  <si>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</si>
  <si>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</si>
  <si>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</si>
  <si>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</si>
  <si>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</si>
  <si>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</si>
  <si>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</si>
  <si>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</si>
  <si>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</si>
  <si>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</si>
  <si>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</si>
  <si>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</si>
  <si>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</si>
  <si>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</si>
  <si>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</si>
  <si>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</si>
  <si>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</si>
  <si>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</si>
  <si>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</si>
  <si>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</si>
  <si>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</si>
  <si>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</si>
  <si>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</si>
  <si>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</si>
  <si>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</si>
  <si>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</si>
  <si>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</si>
  <si>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</si>
  <si>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</si>
  <si>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</si>
  <si>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</si>
  <si>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</si>
  <si>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</si>
  <si>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</si>
  <si>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</si>
  <si>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</si>
  <si>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</si>
  <si>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</si>
  <si>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</si>
  <si>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</si>
  <si>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</si>
  <si>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</si>
  <si>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</si>
  <si>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</si>
  <si>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</si>
  <si>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</si>
  <si>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</si>
  <si>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</si>
  <si>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</si>
  <si>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</si>
  <si>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</si>
  <si>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</si>
  <si>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</si>
  <si>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</si>
  <si>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</si>
  <si>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</si>
  <si>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</si>
  <si>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</si>
  <si>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</si>
  <si>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</si>
  <si>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</si>
  <si>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</si>
  <si>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</si>
  <si>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</si>
  <si>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</si>
  <si>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</si>
  <si>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</si>
  <si>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</si>
  <si>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</si>
  <si>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</si>
  <si>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</si>
  <si>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</si>
  <si>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</si>
  <si>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</si>
  <si>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</si>
  <si>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</si>
  <si>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</si>
  <si>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</si>
  <si>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</si>
  <si>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</si>
  <si>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</si>
  <si>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</si>
  <si>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</si>
  <si>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</si>
  <si>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</si>
  <si>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</si>
  <si>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</si>
  <si>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</si>
  <si>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</si>
  <si>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</si>
  <si>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</si>
  <si>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</si>
  <si>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</si>
  <si>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</si>
  <si>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</si>
  <si>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</si>
  <si>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</si>
  <si>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</si>
  <si>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</si>
  <si>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</si>
  <si>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</si>
  <si>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</si>
  <si>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</si>
  <si>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</si>
  <si>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</si>
  <si>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</si>
  <si>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</si>
  <si>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</si>
  <si>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</si>
  <si>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</si>
  <si>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</si>
  <si>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</si>
  <si>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</si>
  <si>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</si>
  <si>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</si>
  <si>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</si>
  <si>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</si>
  <si>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</si>
  <si>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</si>
  <si>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</si>
  <si>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</si>
  <si>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</si>
  <si>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</si>
  <si>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</si>
  <si>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</si>
  <si>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</si>
  <si>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</si>
  <si>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</si>
  <si>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</si>
  <si>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</si>
  <si>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</si>
  <si>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</si>
  <si>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</si>
  <si>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</si>
  <si>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</si>
  <si>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</si>
  <si>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</si>
  <si>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</si>
  <si>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</si>
  <si>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</si>
  <si>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</si>
  <si>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</si>
  <si>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</si>
  <si>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</si>
  <si>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</si>
  <si>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</si>
  <si>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</si>
  <si>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</si>
  <si>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</si>
  <si>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</si>
  <si>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</si>
  <si>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</si>
  <si>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</si>
  <si>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</si>
  <si>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</si>
  <si>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</si>
  <si>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</si>
  <si>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</si>
  <si>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</si>
  <si>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</si>
  <si>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</si>
  <si>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</si>
  <si>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</si>
  <si>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</si>
  <si>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</si>
  <si>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</si>
  <si>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</si>
  <si>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</si>
  <si>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</si>
  <si>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</si>
  <si>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</si>
  <si>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</si>
  <si>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</si>
  <si>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</si>
  <si>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</si>
  <si>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</si>
  <si>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</si>
  <si>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</si>
  <si>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</si>
  <si>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</si>
  <si>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</si>
  <si>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</si>
  <si>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</si>
  <si>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</si>
  <si>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</si>
  <si>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</si>
  <si>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</si>
  <si>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</si>
  <si>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</si>
  <si>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</si>
  <si>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</si>
  <si>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</si>
  <si>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</si>
  <si>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</si>
  <si>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</si>
  <si>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</si>
  <si>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</si>
  <si>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</si>
  <si>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</si>
  <si>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</si>
  <si>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</si>
  <si>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</si>
  <si>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</si>
  <si>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</si>
  <si>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</si>
  <si>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</si>
  <si>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</si>
  <si>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</si>
  <si>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</si>
  <si>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</si>
  <si>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</si>
  <si>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</si>
  <si>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</si>
  <si>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</si>
  <si>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</si>
  <si>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</si>
  <si>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</si>
  <si>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</si>
  <si>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</si>
  <si>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</si>
  <si>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</si>
  <si>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</si>
  <si>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</si>
  <si>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</si>
  <si>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</si>
  <si>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</si>
  <si>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</si>
  <si>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</si>
  <si>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</si>
  <si>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</si>
  <si>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</si>
  <si>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</si>
  <si>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</si>
  <si>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</si>
  <si>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</si>
  <si>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</si>
  <si>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</si>
  <si>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</si>
  <si>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</si>
  <si>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</si>
  <si>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</si>
  <si>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</si>
  <si>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</si>
  <si>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</si>
  <si>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</si>
  <si>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</si>
  <si>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</si>
  <si>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</si>
  <si>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</si>
  <si>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</si>
  <si>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</si>
  <si>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</si>
  <si>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</si>
  <si>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</si>
  <si>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</si>
  <si>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</si>
  <si>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</si>
  <si>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</si>
  <si>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</si>
  <si>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</si>
  <si>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</si>
  <si>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</si>
  <si>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</si>
  <si>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</si>
  <si>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</si>
  <si>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</si>
  <si>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</si>
  <si>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</si>
  <si>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</si>
  <si>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</si>
  <si>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</si>
  <si>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</si>
  <si>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</si>
  <si>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</si>
  <si>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</si>
  <si>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</si>
  <si>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</si>
  <si>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</si>
  <si>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</si>
  <si>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</si>
  <si>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</si>
  <si>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</si>
  <si>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</si>
  <si>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</si>
  <si>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</si>
  <si>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</si>
  <si>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</si>
  <si>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</si>
  <si>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</si>
  <si>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</si>
  <si>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</si>
  <si>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</si>
  <si>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</si>
  <si>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</si>
  <si>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</si>
  <si>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</si>
  <si>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</si>
  <si>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</si>
  <si>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</si>
  <si>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</si>
  <si>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</si>
  <si>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</si>
  <si>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</si>
  <si>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</si>
  <si>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</si>
  <si>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</si>
  <si>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</si>
  <si>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</si>
  <si>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</si>
  <si>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</si>
  <si>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</si>
  <si>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</si>
  <si>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</si>
  <si>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</si>
  <si>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</si>
  <si>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</si>
  <si>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</si>
  <si>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</si>
  <si>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</si>
  <si>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</si>
  <si>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</si>
  <si>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</si>
  <si>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</si>
  <si>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</si>
  <si>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</si>
  <si>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</si>
  <si>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</si>
  <si>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</si>
  <si>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</si>
  <si>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</si>
  <si>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</si>
  <si>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</si>
  <si>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</si>
  <si>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</si>
  <si>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</si>
  <si>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</si>
  <si>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</si>
  <si>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</si>
  <si>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</si>
  <si>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</si>
  <si>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</si>
  <si>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</si>
  <si>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</si>
  <si>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</si>
  <si>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</si>
  <si>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</si>
  <si>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</si>
  <si>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</si>
  <si>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</si>
  <si>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</si>
  <si>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</si>
  <si>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</si>
  <si>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</si>
  <si>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</si>
  <si>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</si>
  <si>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</si>
  <si>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</si>
  <si>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</si>
  <si>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</si>
  <si>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</si>
  <si>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</si>
  <si>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</si>
  <si>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</si>
  <si>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</si>
  <si>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</si>
  <si>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</si>
  <si>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</si>
  <si>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</si>
  <si>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</si>
  <si>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</si>
  <si>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</si>
  <si>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</si>
  <si>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</si>
  <si>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</si>
  <si>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</si>
  <si>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</si>
  <si>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</si>
  <si>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</si>
  <si>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</si>
  <si>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</si>
  <si>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</si>
  <si>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</si>
  <si>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</si>
  <si>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</si>
  <si>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</si>
  <si>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</si>
  <si>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</si>
  <si>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</si>
  <si>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</si>
  <si>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</si>
  <si>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</si>
  <si>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</si>
  <si>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</si>
  <si>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</si>
  <si>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</si>
  <si>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</si>
  <si>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</si>
  <si>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</si>
  <si>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</si>
  <si>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</si>
  <si>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</si>
  <si>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</si>
  <si>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</si>
  <si>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</si>
  <si>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</si>
  <si>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</si>
  <si>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</si>
  <si>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</si>
  <si>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</si>
  <si>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</si>
  <si>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</si>
  <si>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</si>
  <si>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</si>
  <si>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</si>
  <si>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</si>
  <si>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</si>
  <si>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</si>
  <si>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</si>
  <si>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</si>
  <si>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</si>
  <si>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</si>
  <si>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</si>
  <si>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</si>
  <si>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</si>
  <si>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</si>
  <si>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</si>
  <si>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</si>
  <si>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</si>
  <si>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</si>
  <si>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</si>
  <si>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</si>
  <si>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</si>
  <si>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</si>
  <si>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</si>
  <si>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</si>
  <si>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</si>
  <si>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</si>
  <si>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</si>
  <si>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</si>
  <si>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</si>
  <si>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</si>
  <si>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</si>
  <si>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</si>
  <si>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</si>
  <si>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</si>
  <si>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</si>
  <si>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</si>
  <si>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</si>
  <si>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</si>
  <si>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</si>
  <si>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</si>
  <si>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</si>
  <si>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</si>
  <si>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</si>
  <si>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</si>
  <si>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</si>
  <si>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</si>
  <si>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</si>
  <si>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</si>
  <si>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</si>
  <si>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</si>
  <si>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</si>
  <si>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</si>
  <si>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</si>
  <si>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</si>
  <si>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</si>
  <si>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</si>
  <si>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</si>
  <si>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</si>
  <si>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</si>
  <si>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</si>
  <si>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</si>
  <si>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</si>
  <si>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</si>
  <si>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</si>
  <si>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</si>
  <si>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</si>
  <si>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</si>
  <si>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</si>
  <si>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</si>
  <si>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</si>
  <si>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</si>
  <si>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</si>
  <si>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</si>
  <si>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</si>
  <si>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</si>
  <si>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</si>
  <si>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</si>
  <si>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</si>
  <si>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</si>
  <si>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</si>
  <si>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</si>
  <si>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</si>
  <si>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</si>
  <si>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</si>
  <si>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</si>
  <si>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</si>
  <si>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</si>
  <si>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</si>
  <si>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</si>
  <si>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</si>
  <si>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</si>
  <si>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</si>
  <si>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</si>
  <si>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</si>
  <si>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</si>
  <si>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</si>
  <si>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</si>
  <si>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</si>
  <si>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</si>
  <si>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</si>
  <si>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</si>
  <si>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</si>
  <si>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</si>
  <si>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</si>
  <si>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</si>
  <si>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</si>
  <si>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</si>
  <si>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</si>
  <si>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</si>
  <si>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</si>
  <si>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</si>
  <si>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</si>
  <si>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</si>
  <si>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</si>
  <si>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</si>
  <si>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</si>
  <si>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</si>
  <si>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</si>
  <si>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</si>
  <si>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</si>
  <si>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</si>
  <si>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</si>
  <si>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</si>
  <si>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</si>
  <si>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</si>
  <si>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</si>
  <si>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</si>
  <si>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</si>
  <si>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</si>
  <si>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</si>
  <si>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</si>
  <si>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</si>
  <si>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</si>
  <si>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</si>
  <si>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</si>
  <si>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</si>
  <si>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</si>
  <si>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</si>
  <si>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</si>
  <si>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</si>
  <si>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</si>
  <si>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</si>
  <si>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</si>
  <si>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</si>
  <si>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</si>
  <si>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</si>
  <si>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</si>
  <si>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</si>
  <si>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</si>
  <si>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</si>
  <si>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</si>
  <si>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</si>
  <si>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</si>
  <si>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</si>
  <si>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</si>
  <si>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</si>
  <si>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</si>
  <si>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</si>
  <si>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</si>
  <si>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</si>
  <si>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</si>
  <si>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</si>
  <si>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</si>
  <si>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</si>
  <si>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</si>
  <si>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</si>
  <si>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</si>
  <si>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</si>
  <si>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</si>
  <si>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</si>
  <si>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</si>
  <si>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</si>
  <si>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</si>
  <si>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</si>
  <si>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</si>
  <si>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</si>
  <si>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</si>
  <si>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</si>
  <si>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</si>
  <si>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</si>
  <si>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</si>
  <si>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</si>
  <si>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</si>
  <si>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</si>
  <si>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</si>
  <si>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</si>
  <si>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</si>
  <si>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</si>
  <si>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</si>
  <si>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</si>
  <si>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</si>
  <si>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</si>
  <si>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</si>
  <si>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</si>
  <si>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</si>
  <si>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</si>
  <si>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</si>
  <si>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</si>
  <si>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</si>
  <si>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</si>
  <si>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</si>
  <si>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</si>
  <si>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</si>
  <si>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</si>
  <si>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</si>
  <si>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</si>
  <si>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</si>
  <si>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</si>
  <si>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</si>
  <si>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</si>
  <si>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</si>
  <si>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</si>
  <si>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</si>
  <si>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</si>
  <si>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</si>
  <si>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</si>
  <si>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</si>
  <si>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</si>
  <si>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</si>
  <si>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</si>
  <si>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</si>
  <si>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</si>
  <si>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</si>
  <si>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</si>
  <si>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</si>
  <si>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</si>
  <si>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</si>
  <si>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</si>
  <si>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</si>
  <si>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</si>
  <si>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</si>
  <si>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</si>
  <si>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</si>
  <si>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</si>
  <si>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</si>
  <si>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</si>
  <si>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</si>
  <si>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</si>
  <si>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</si>
  <si>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</si>
  <si>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</si>
  <si>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</si>
  <si>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</si>
  <si>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</si>
  <si>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</si>
  <si>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</si>
  <si>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</si>
  <si>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</si>
  <si>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</si>
  <si>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</si>
  <si>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</si>
  <si>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</si>
  <si>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</si>
  <si>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</si>
  <si>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</si>
  <si>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</si>
  <si>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</si>
  <si>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</si>
  <si>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</si>
  <si>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</si>
  <si>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</si>
  <si>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</si>
  <si>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</si>
  <si>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</si>
  <si>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</si>
  <si>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</si>
  <si>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</si>
  <si>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</si>
  <si>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</si>
  <si>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</si>
  <si>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</si>
  <si>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</si>
  <si>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</si>
  <si>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</si>
  <si>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</si>
  <si>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</si>
  <si>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</si>
  <si>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</si>
  <si>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</si>
  <si>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</si>
  <si>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</si>
  <si>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</si>
  <si>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</si>
  <si>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</si>
  <si>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</si>
  <si>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</si>
  <si>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</si>
  <si>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</si>
  <si>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</si>
  <si>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</si>
  <si>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</si>
  <si>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</si>
  <si>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</si>
  <si>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</si>
  <si>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</si>
  <si>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</si>
  <si>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</si>
  <si>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</si>
  <si>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</si>
  <si>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</si>
  <si>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</si>
  <si>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</si>
  <si>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</si>
  <si>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</si>
  <si>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</si>
  <si>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</si>
  <si>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</si>
  <si>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</si>
  <si>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</si>
  <si>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</si>
  <si>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</si>
  <si>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</si>
  <si>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</si>
  <si>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</si>
  <si>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</si>
  <si>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</si>
  <si>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</si>
  <si>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</si>
  <si>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</si>
  <si>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</si>
  <si>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</si>
  <si>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</si>
  <si>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</si>
  <si>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</si>
  <si>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</si>
  <si>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</si>
  <si>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</si>
  <si>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</si>
  <si>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</si>
  <si>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</si>
  <si>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</si>
  <si>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</si>
  <si>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</si>
  <si>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</si>
  <si>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</si>
  <si>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</si>
  <si>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</si>
  <si>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</si>
  <si>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</si>
  <si>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</si>
  <si>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</si>
  <si>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</si>
  <si>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</si>
  <si>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</si>
  <si>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</si>
  <si>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</si>
  <si>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</si>
  <si>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</si>
  <si>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</si>
  <si>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</si>
  <si>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</si>
  <si>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</si>
  <si>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</si>
  <si>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</si>
  <si>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</si>
  <si>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</si>
  <si>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</si>
  <si>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</si>
  <si>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</si>
  <si>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</si>
  <si>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</si>
  <si>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</si>
  <si>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</si>
  <si>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</si>
  <si>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</si>
  <si>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</si>
  <si>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</si>
  <si>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</si>
  <si>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</si>
  <si>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</si>
  <si>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</si>
  <si>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</si>
  <si>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</si>
  <si>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</si>
  <si>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</si>
  <si>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</si>
  <si>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</si>
  <si>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</si>
  <si>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</si>
  <si>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</si>
  <si>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</si>
  <si>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</si>
  <si>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</si>
  <si>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</si>
  <si>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</si>
  <si>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</si>
  <si>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</si>
  <si>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</si>
  <si>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</si>
  <si>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</si>
  <si>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</si>
  <si>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</si>
  <si>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</si>
  <si>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</si>
  <si>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</si>
  <si>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</si>
  <si>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</si>
  <si>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</si>
  <si>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</si>
  <si>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</si>
  <si>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</si>
  <si>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</si>
  <si>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</si>
  <si>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</si>
  <si>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</si>
  <si>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</si>
  <si>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</si>
  <si>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</si>
  <si>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</si>
  <si>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</si>
  <si>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</si>
  <si>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</si>
  <si>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</si>
  <si>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</si>
  <si>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</si>
  <si>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</si>
  <si>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</si>
  <si>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</si>
  <si>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</si>
  <si>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</si>
  <si>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</si>
  <si>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</si>
  <si>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</si>
  <si>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</si>
  <si>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</si>
  <si>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</si>
  <si>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</si>
  <si>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</si>
  <si>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</si>
  <si>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</si>
  <si>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</si>
  <si>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</si>
  <si>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</si>
  <si>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</si>
  <si>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</si>
  <si>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</si>
  <si>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</si>
  <si>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</si>
  <si>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</si>
  <si>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</si>
  <si>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</si>
  <si>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</si>
  <si>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</si>
  <si>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</si>
  <si>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</si>
  <si>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</si>
  <si>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</si>
  <si>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</si>
  <si>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</si>
  <si>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</si>
  <si>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</si>
  <si>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</si>
  <si>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</si>
  <si>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</si>
  <si>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</si>
  <si>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</si>
  <si>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</si>
  <si>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</si>
  <si>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</si>
  <si>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</si>
  <si>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</si>
  <si>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</si>
  <si>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</si>
  <si>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</si>
  <si>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</si>
  <si>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</si>
  <si>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</si>
  <si>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</si>
  <si>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</si>
  <si>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</si>
  <si>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</si>
  <si>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</si>
  <si>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</si>
  <si>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</si>
  <si>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</si>
  <si>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</si>
  <si>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</si>
  <si>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</si>
  <si>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</si>
  <si>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</si>
  <si>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</si>
  <si>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</si>
  <si>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</si>
  <si>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</si>
  <si>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</si>
  <si>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</si>
  <si>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</si>
  <si>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</si>
  <si>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</si>
  <si>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</si>
  <si>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</si>
  <si>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</si>
  <si>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</si>
  <si>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</si>
  <si>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</si>
  <si>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</si>
  <si>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</si>
  <si>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</si>
  <si>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</si>
  <si>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</si>
  <si>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</si>
  <si>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</si>
  <si>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</si>
  <si>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</si>
  <si>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</si>
  <si>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</si>
  <si>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</si>
  <si>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</si>
  <si>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</si>
  <si>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</si>
  <si>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</si>
  <si>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</si>
  <si>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</si>
  <si>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</si>
  <si>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</si>
  <si>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</si>
  <si>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</si>
  <si>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</si>
  <si>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</si>
  <si>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</si>
  <si>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</si>
  <si>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</si>
  <si>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</si>
  <si>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</si>
  <si>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</si>
  <si>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</si>
  <si>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</si>
  <si>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</si>
  <si>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</si>
  <si>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</si>
  <si>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</si>
  <si>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</si>
  <si>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</si>
  <si>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</si>
  <si>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</si>
  <si>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</si>
  <si>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</si>
  <si>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</si>
  <si>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</si>
  <si>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</si>
  <si>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</si>
  <si>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</si>
  <si>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</si>
  <si>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</si>
  <si>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</si>
  <si>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</si>
  <si>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</si>
  <si>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</si>
  <si>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</si>
  <si>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</si>
  <si>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</si>
  <si>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</si>
  <si>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</si>
  <si>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</si>
  <si>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</si>
  <si>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</si>
  <si>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</si>
  <si>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</si>
  <si>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</si>
  <si>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</si>
  <si>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</si>
  <si>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</si>
  <si>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</si>
  <si>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</si>
  <si>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</si>
  <si>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</si>
  <si>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</si>
  <si>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</si>
  <si>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</si>
  <si>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</si>
  <si>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</si>
  <si>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</si>
  <si>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</si>
  <si>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</si>
  <si>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</si>
  <si>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</si>
  <si>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</si>
  <si>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</si>
  <si>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</si>
  <si>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</si>
  <si>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</si>
  <si>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</si>
  <si>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</si>
  <si>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</si>
  <si>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</si>
  <si>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</si>
  <si>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</si>
  <si>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</si>
  <si>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</si>
  <si>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</si>
  <si>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</si>
  <si>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</si>
  <si>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</si>
  <si>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</si>
  <si>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</si>
  <si>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</si>
  <si>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</si>
  <si>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</si>
  <si>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</si>
  <si>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</si>
  <si>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</si>
  <si>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</si>
  <si>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</si>
  <si>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</si>
  <si>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</si>
  <si>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</si>
  <si>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</si>
  <si>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</si>
  <si>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</si>
  <si>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</si>
  <si>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</si>
  <si>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</si>
  <si>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</si>
  <si>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</si>
  <si>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</si>
  <si>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</si>
  <si>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</si>
  <si>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</si>
  <si>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</si>
  <si>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</si>
  <si>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</si>
  <si>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</si>
  <si>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</si>
  <si>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</si>
  <si>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</si>
  <si>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</si>
  <si>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</si>
  <si>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</si>
  <si>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</si>
  <si>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</si>
  <si>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</si>
  <si>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</si>
  <si>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</si>
  <si>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</si>
  <si>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</si>
  <si>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</si>
  <si>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</si>
  <si>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</si>
  <si>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</si>
  <si>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</si>
  <si>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</si>
  <si>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</si>
  <si>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</si>
  <si>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</si>
  <si>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</si>
  <si>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</si>
  <si>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</si>
  <si>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</si>
  <si>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</si>
  <si>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</si>
  <si>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</si>
  <si>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</si>
  <si>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</si>
  <si>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</si>
  <si>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</si>
  <si>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</si>
  <si>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</si>
  <si>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</si>
  <si>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</si>
  <si>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</si>
  <si>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</si>
  <si>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</si>
  <si>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</si>
  <si>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</si>
  <si>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</si>
  <si>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</si>
  <si>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</si>
  <si>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</si>
  <si>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</si>
  <si>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</si>
  <si>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</si>
  <si>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</si>
  <si>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</si>
  <si>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</si>
  <si>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</si>
  <si>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</si>
  <si>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</si>
  <si>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</si>
  <si>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</si>
  <si>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</si>
  <si>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</si>
  <si>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</si>
  <si>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</si>
  <si>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</si>
  <si>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</si>
  <si>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</si>
  <si>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</si>
  <si>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</si>
  <si>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</si>
  <si>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</si>
  <si>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</si>
  <si>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</si>
  <si>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</si>
  <si>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</si>
  <si>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</si>
  <si>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</si>
  <si>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</si>
  <si>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</si>
  <si>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</si>
  <si>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</si>
  <si>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</si>
  <si>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</si>
  <si>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</si>
  <si>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</si>
  <si>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</si>
  <si>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</si>
  <si>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</si>
  <si>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</si>
  <si>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</si>
  <si>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</si>
  <si>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</si>
  <si>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</si>
  <si>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</si>
  <si>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</si>
  <si>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</si>
  <si>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</si>
  <si>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</si>
  <si>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</si>
  <si>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</si>
  <si>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</si>
  <si>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</si>
  <si>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</si>
  <si>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</si>
  <si>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</si>
  <si>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</si>
  <si>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</si>
  <si>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</si>
  <si>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</si>
  <si>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</si>
  <si>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</si>
  <si>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</si>
  <si>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</si>
  <si>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</si>
  <si>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</si>
  <si>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</si>
  <si>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</si>
  <si>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</si>
  <si>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</si>
  <si>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</si>
  <si>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</si>
  <si>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</si>
  <si>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</si>
  <si>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</si>
  <si>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</si>
  <si>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</si>
  <si>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</si>
  <si>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</si>
  <si>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</si>
  <si>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</si>
  <si>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</si>
  <si>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</si>
  <si>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</si>
  <si>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</si>
  <si>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</si>
  <si>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</si>
  <si>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</si>
  <si>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</si>
  <si>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</si>
  <si>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</si>
  <si>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</si>
  <si>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</si>
  <si>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</si>
  <si>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</si>
  <si>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</si>
  <si>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</si>
  <si>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</si>
  <si>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</si>
  <si>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</si>
  <si>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</si>
  <si>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</si>
  <si>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</si>
  <si>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</si>
  <si>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</si>
  <si>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</si>
  <si>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</si>
  <si>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</si>
  <si>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</si>
  <si>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</si>
  <si>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</si>
  <si>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</si>
  <si>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</si>
  <si>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</si>
  <si>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</si>
  <si>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</si>
  <si>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</si>
  <si>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</si>
  <si>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</si>
  <si>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</si>
  <si>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</si>
  <si>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</si>
  <si>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</si>
  <si>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</si>
  <si>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</si>
  <si>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</si>
  <si>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</si>
  <si>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</si>
  <si>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</si>
  <si>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</si>
  <si>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</si>
  <si>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</si>
  <si>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</si>
  <si>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</si>
  <si>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</si>
  <si>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</si>
  <si>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</si>
  <si>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</si>
  <si>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</si>
  <si>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</si>
  <si>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</si>
  <si>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</si>
  <si>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</si>
  <si>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</si>
  <si>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</si>
  <si>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</si>
  <si>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</si>
  <si>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</si>
  <si>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</si>
  <si>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</si>
  <si>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</si>
  <si>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</si>
  <si>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</si>
  <si>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</si>
  <si>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</si>
  <si>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</si>
  <si>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</si>
  <si>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</si>
  <si>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</si>
  <si>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</si>
  <si>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</si>
  <si>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</si>
  <si>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</si>
  <si>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</si>
  <si>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</si>
  <si>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</si>
  <si>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</si>
  <si>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</si>
  <si>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</si>
  <si>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</si>
  <si>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</si>
  <si>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</si>
  <si>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</si>
  <si>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</si>
  <si>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</si>
  <si>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</si>
  <si>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</si>
  <si>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</si>
  <si>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</si>
  <si>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</si>
  <si>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</si>
  <si>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</si>
  <si>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</si>
  <si>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</si>
  <si>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</si>
  <si>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</si>
  <si>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</si>
  <si>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</si>
  <si>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</si>
  <si>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</si>
  <si>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</si>
  <si>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</si>
  <si>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</si>
  <si>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</si>
  <si>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</si>
  <si>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</si>
  <si>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</si>
  <si>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</si>
  <si>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</si>
  <si>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</si>
  <si>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</si>
  <si>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</si>
  <si>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</si>
  <si>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</si>
  <si>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</si>
  <si>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</si>
  <si>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</si>
  <si>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</si>
  <si>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</si>
  <si>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</si>
  <si>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</si>
  <si>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</si>
  <si>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</si>
  <si>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</si>
  <si>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</si>
  <si>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</si>
  <si>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</si>
  <si>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</si>
  <si>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</si>
  <si>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</si>
  <si>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</si>
  <si>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</si>
  <si>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</si>
  <si>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</si>
  <si>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</si>
  <si>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</si>
  <si>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</si>
  <si>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</si>
  <si>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</si>
  <si>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</si>
  <si>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</si>
  <si>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</si>
  <si>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</si>
  <si>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</si>
  <si>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</si>
  <si>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</si>
  <si>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</si>
  <si>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</si>
  <si>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</si>
  <si>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</si>
  <si>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</si>
  <si>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</si>
  <si>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</si>
  <si>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</si>
  <si>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</si>
  <si>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</si>
  <si>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</si>
  <si>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</si>
  <si>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</si>
  <si>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</si>
  <si>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</si>
  <si>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</si>
  <si>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</si>
  <si>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</si>
  <si>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</si>
  <si>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</si>
  <si>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</si>
  <si>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</si>
  <si>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</si>
  <si>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</si>
  <si>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</si>
  <si>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</si>
  <si>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</si>
  <si>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</si>
  <si>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</si>
  <si>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</si>
  <si>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</si>
  <si>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</si>
  <si>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</si>
  <si>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</si>
  <si>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</si>
  <si>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</si>
  <si>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</si>
  <si>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</si>
  <si>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</si>
  <si>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</si>
  <si>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</si>
  <si>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</si>
  <si>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</si>
  <si>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</si>
  <si>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</si>
  <si>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</si>
  <si>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</si>
  <si>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</si>
  <si>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</si>
  <si>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</si>
  <si>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</si>
  <si>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</si>
  <si>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</si>
  <si>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</si>
  <si>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</si>
  <si>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</si>
  <si>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</si>
  <si>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</si>
  <si>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</si>
  <si>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</si>
  <si>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</si>
  <si>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</si>
  <si>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</si>
  <si>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</si>
  <si>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</si>
  <si>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</si>
  <si>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</si>
  <si>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</si>
  <si>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</si>
  <si>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</si>
  <si>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</si>
  <si>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</si>
  <si>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</si>
  <si>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</si>
  <si>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</si>
  <si>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</si>
  <si>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</si>
  <si>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</si>
  <si>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</si>
  <si>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</si>
  <si>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</si>
  <si>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</si>
  <si>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</si>
  <si>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</si>
  <si>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</si>
  <si>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</si>
  <si>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</si>
  <si>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</si>
  <si>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</si>
  <si>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</si>
  <si>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</si>
  <si>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</si>
  <si>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</si>
  <si>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</si>
  <si>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</si>
  <si>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</si>
  <si>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</si>
  <si>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</si>
  <si>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</si>
  <si>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</si>
  <si>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</si>
  <si>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</si>
  <si>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</si>
  <si>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</si>
  <si>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</si>
  <si>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</si>
  <si>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</si>
  <si>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</si>
  <si>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</si>
  <si>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</si>
  <si>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</si>
  <si>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</si>
  <si>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</si>
  <si>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</si>
  <si>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</si>
  <si>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</si>
  <si>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</si>
  <si>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</si>
  <si>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</si>
  <si>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</si>
  <si>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</si>
  <si>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</si>
  <si>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</si>
  <si>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</si>
  <si>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</si>
  <si>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</si>
  <si>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</si>
  <si>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</si>
  <si>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</si>
  <si>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</si>
  <si>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</si>
  <si>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</si>
  <si>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</si>
  <si>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</si>
  <si>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</si>
  <si>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</si>
  <si>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</si>
  <si>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</si>
  <si>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</si>
  <si>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</si>
  <si>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</si>
  <si>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</si>
  <si>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</si>
  <si>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</si>
  <si>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</si>
  <si>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</si>
  <si>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</si>
  <si>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</si>
  <si>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</si>
  <si>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</si>
  <si>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</si>
  <si>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</si>
  <si>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</si>
  <si>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</si>
  <si>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</si>
  <si>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</si>
  <si>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</si>
  <si>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</si>
  <si>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</si>
  <si>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</si>
  <si>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</si>
  <si>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</si>
  <si>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</si>
  <si>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</si>
  <si>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</si>
  <si>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</si>
  <si>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</si>
  <si>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</si>
  <si>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</si>
  <si>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</si>
  <si>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</si>
  <si>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</si>
  <si>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</si>
  <si>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</si>
  <si>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</si>
  <si>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</si>
  <si>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</si>
  <si>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</si>
  <si>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</si>
  <si>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</si>
  <si>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</si>
  <si>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</si>
  <si>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</si>
  <si>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</si>
  <si>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</si>
  <si>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</si>
  <si>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</si>
  <si>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</si>
  <si>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</si>
  <si>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</si>
  <si>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</si>
  <si>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</si>
  <si>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</si>
  <si>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</si>
  <si>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</si>
  <si>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</si>
  <si>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</si>
  <si>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</si>
  <si>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</si>
  <si>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</si>
  <si>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</si>
  <si>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</si>
  <si>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</si>
  <si>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</si>
  <si>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</si>
  <si>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</si>
  <si>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</si>
  <si>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</si>
  <si>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</si>
  <si>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</si>
  <si>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</si>
  <si>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</si>
  <si>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</si>
  <si>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</si>
  <si>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</si>
  <si>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</si>
  <si>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</si>
  <si>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</si>
  <si>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</si>
  <si>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</si>
  <si>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</si>
  <si>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</si>
  <si>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</si>
  <si>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</si>
  <si>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</si>
  <si>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</si>
  <si>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</si>
  <si>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</si>
  <si>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</si>
  <si>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</si>
  <si>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</si>
  <si>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</si>
  <si>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</si>
  <si>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</si>
  <si>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</si>
  <si>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</si>
  <si>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</si>
  <si>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</si>
  <si>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</si>
  <si>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</si>
  <si>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</si>
  <si>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</si>
  <si>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</si>
  <si>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</si>
  <si>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</si>
  <si>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</si>
  <si>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</si>
  <si>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</si>
  <si>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</si>
  <si>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</si>
  <si>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</si>
  <si>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</si>
  <si>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</si>
  <si>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</si>
  <si>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</si>
  <si>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</si>
  <si>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</si>
  <si>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</si>
  <si>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</si>
  <si>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</si>
  <si>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</si>
  <si>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</si>
  <si>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</si>
  <si>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</si>
  <si>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</si>
  <si>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</si>
  <si>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</si>
  <si>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</si>
  <si>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</si>
  <si>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</si>
  <si>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</si>
  <si>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</si>
  <si>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</si>
  <si>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</si>
  <si>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</si>
  <si>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</si>
  <si>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</si>
  <si>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</si>
  <si>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</si>
  <si>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</si>
  <si>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</si>
  <si>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</si>
  <si>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</si>
  <si>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</si>
  <si>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</si>
  <si>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</si>
  <si>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</si>
  <si>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</si>
  <si>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</si>
  <si>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</si>
  <si>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</si>
  <si>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</si>
  <si>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</si>
  <si>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</si>
  <si>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</si>
  <si>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</si>
  <si>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</si>
  <si>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</si>
  <si>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</si>
  <si>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</si>
  <si>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</si>
  <si>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</si>
  <si>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</si>
  <si>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</si>
  <si>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</si>
  <si>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</si>
  <si>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</si>
  <si>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</si>
  <si>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</si>
  <si>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</si>
  <si>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</si>
  <si>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</si>
  <si>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</si>
  <si>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</si>
  <si>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</si>
  <si>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</si>
  <si>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</si>
  <si>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</si>
  <si>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</si>
  <si>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</si>
  <si>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</si>
  <si>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</si>
  <si>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</si>
  <si>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</si>
  <si>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</si>
  <si>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</si>
  <si>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</si>
  <si>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</si>
  <si>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</si>
  <si>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</si>
  <si>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</si>
  <si>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</si>
  <si>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</si>
  <si>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</si>
  <si>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</si>
  <si>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</si>
  <si>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</si>
  <si>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</si>
  <si>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</si>
  <si>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</si>
  <si>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</si>
  <si>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</si>
  <si>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</si>
  <si>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</si>
  <si>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</si>
  <si>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</si>
  <si>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</si>
  <si>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</si>
  <si>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</si>
  <si>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</si>
  <si>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</si>
  <si>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</si>
  <si>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</si>
  <si>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</si>
  <si>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</si>
  <si>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</si>
  <si>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</si>
  <si>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</si>
  <si>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</si>
  <si>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</si>
  <si>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</si>
  <si>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</si>
  <si>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</si>
  <si>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</si>
  <si>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</si>
  <si>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</si>
  <si>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</si>
  <si>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</si>
  <si>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</si>
  <si>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</si>
  <si>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</si>
  <si>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</si>
  <si>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</si>
  <si>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</si>
  <si>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</si>
  <si>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</si>
  <si>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</si>
  <si>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</si>
  <si>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</si>
  <si>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</si>
  <si>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</si>
  <si>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</si>
  <si>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</si>
  <si>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</si>
  <si>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</si>
  <si>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</si>
  <si>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</si>
  <si>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</si>
  <si>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</si>
  <si>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</si>
  <si>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</si>
  <si>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</si>
  <si>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</si>
  <si>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</si>
  <si>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</si>
  <si>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</si>
  <si>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</si>
  <si>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</si>
  <si>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</si>
  <si>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</si>
  <si>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</si>
  <si>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</si>
  <si>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</si>
  <si>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</si>
  <si>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</si>
  <si>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</si>
  <si>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</si>
  <si>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</si>
  <si>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</si>
  <si>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</si>
  <si>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</si>
  <si>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</si>
  <si>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</si>
  <si>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</si>
  <si>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</si>
  <si>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</si>
  <si>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</si>
  <si>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</si>
  <si>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</si>
  <si>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</si>
  <si>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</si>
  <si>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</si>
  <si>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</si>
  <si>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</si>
  <si>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</si>
  <si>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</si>
  <si>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</si>
  <si>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</si>
  <si>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</si>
  <si>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</si>
  <si>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</si>
  <si>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</si>
  <si>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</si>
  <si>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</si>
  <si>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</si>
  <si>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</si>
  <si>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</si>
  <si>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</si>
  <si>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</si>
  <si>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</si>
  <si>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</si>
  <si>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</si>
  <si>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</si>
  <si>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</si>
  <si>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</si>
  <si>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</si>
  <si>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</si>
  <si>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</si>
  <si>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</si>
  <si>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</si>
  <si>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</si>
  <si>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</si>
  <si>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</si>
  <si>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</si>
  <si>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</si>
  <si>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</si>
  <si>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</si>
  <si>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</si>
  <si>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</si>
  <si>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</si>
  <si>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</si>
  <si>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</si>
  <si>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</si>
  <si>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</si>
  <si>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</si>
  <si>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</si>
  <si>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</si>
  <si>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</si>
  <si>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</si>
  <si>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</si>
  <si>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</si>
  <si>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</si>
  <si>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</si>
  <si>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</si>
  <si>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</si>
  <si>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</si>
  <si>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</si>
  <si>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</si>
  <si>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</si>
  <si>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</si>
  <si>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</si>
  <si>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</si>
  <si>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</si>
  <si>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</si>
  <si>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</si>
  <si>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</si>
  <si>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</si>
  <si>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</si>
  <si>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</si>
  <si>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</si>
  <si>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</si>
  <si>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</si>
  <si>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</si>
  <si>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</si>
  <si>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</si>
  <si>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</si>
  <si>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</si>
  <si>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</si>
  <si>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</si>
  <si>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</si>
  <si>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</si>
  <si>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</si>
  <si>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</si>
  <si>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</si>
  <si>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</si>
  <si>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</si>
  <si>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</si>
  <si>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</si>
  <si>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</si>
  <si>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</si>
  <si>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</si>
  <si>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</si>
  <si>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</si>
  <si>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</si>
  <si>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</si>
  <si>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</si>
  <si>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</si>
  <si>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</si>
  <si>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</si>
  <si>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</si>
  <si>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</si>
  <si>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</si>
  <si>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</si>
  <si>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</si>
  <si>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</si>
  <si>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</si>
  <si>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</si>
  <si>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</si>
  <si>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</si>
  <si>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</si>
  <si>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</si>
  <si>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</si>
  <si>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</si>
  <si>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</si>
  <si>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</si>
  <si>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</si>
  <si>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</si>
  <si>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</si>
  <si>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</si>
  <si>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</si>
  <si>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</si>
  <si>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</si>
  <si>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</si>
  <si>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</si>
  <si>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</si>
  <si>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</si>
  <si>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</si>
  <si>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</si>
  <si>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</si>
  <si>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</si>
  <si>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</si>
  <si>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</si>
  <si>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</si>
  <si>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</si>
  <si>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</si>
  <si>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</si>
  <si>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</si>
  <si>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</si>
  <si>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</si>
  <si>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</si>
  <si>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</si>
  <si>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</si>
  <si>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</si>
  <si>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</si>
  <si>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</si>
  <si>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</si>
  <si>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</si>
  <si>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</si>
  <si>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</si>
  <si>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</si>
  <si>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</si>
  <si>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</si>
  <si>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</si>
  <si>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</si>
  <si>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</si>
  <si>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</si>
  <si>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</si>
  <si>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</si>
  <si>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</si>
  <si>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</si>
  <si>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</si>
  <si>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</si>
  <si>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</si>
  <si>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</si>
  <si>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</si>
  <si>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</si>
  <si>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</si>
  <si>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</si>
  <si>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</si>
  <si>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</si>
  <si>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</si>
  <si>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</si>
  <si>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</si>
  <si>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</si>
  <si>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</si>
  <si>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</si>
  <si>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</si>
  <si>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</si>
  <si>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</si>
  <si>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</si>
  <si>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</si>
  <si>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</si>
  <si>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</si>
  <si>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</si>
  <si>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</si>
  <si>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</si>
  <si>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</si>
  <si>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</si>
  <si>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</si>
  <si>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</si>
  <si>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</si>
  <si>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</si>
  <si>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</si>
  <si>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</si>
  <si>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</si>
  <si>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</si>
  <si>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</si>
  <si>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</si>
  <si>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</si>
  <si>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</si>
  <si>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</si>
  <si>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</si>
  <si>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</si>
  <si>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</si>
  <si>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</si>
  <si>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</si>
  <si>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</si>
  <si>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</si>
  <si>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</si>
  <si>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</si>
  <si>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</si>
  <si>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</si>
  <si>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</si>
  <si>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</si>
  <si>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</si>
  <si>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</si>
  <si>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</si>
  <si>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</si>
  <si>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</si>
  <si>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</si>
  <si>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</si>
  <si>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</si>
  <si>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</si>
  <si>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</si>
  <si>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</si>
  <si>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</si>
  <si>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</si>
  <si>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</si>
  <si>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</si>
  <si>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</si>
  <si>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</si>
  <si>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</si>
  <si>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</si>
  <si>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</si>
  <si>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</si>
  <si>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</si>
  <si>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</si>
  <si>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</si>
  <si>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</si>
  <si>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</si>
  <si>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</si>
  <si>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</si>
  <si>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</si>
  <si>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</si>
  <si>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</si>
  <si>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</si>
  <si>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</si>
  <si>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</si>
  <si>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</si>
  <si>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</si>
  <si>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</si>
  <si>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</si>
  <si>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</si>
  <si>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</si>
  <si>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</si>
  <si>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</si>
  <si>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</si>
  <si>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</si>
  <si>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</si>
  <si>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</si>
  <si>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</si>
  <si>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</si>
  <si>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</si>
  <si>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</si>
  <si>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</si>
  <si>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</si>
  <si>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</si>
  <si>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</si>
  <si>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</si>
  <si>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</si>
  <si>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</si>
  <si>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</si>
  <si>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</si>
  <si>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</si>
  <si>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</si>
  <si>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</si>
  <si>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</si>
  <si>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</si>
  <si>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</si>
  <si>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</si>
  <si>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</si>
  <si>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</si>
  <si>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</si>
  <si>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</si>
  <si>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</si>
  <si>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</si>
  <si>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</si>
  <si>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</si>
  <si>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</si>
  <si>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</si>
  <si>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</si>
  <si>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</si>
  <si>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</si>
  <si>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</si>
  <si>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</si>
  <si>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</si>
  <si>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</si>
  <si>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</si>
  <si>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</si>
  <si>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</si>
  <si>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</si>
  <si>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</si>
  <si>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</si>
  <si>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</si>
  <si>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</si>
  <si>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</si>
  <si>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</si>
  <si>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</si>
  <si>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</si>
  <si>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</si>
  <si>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</si>
  <si>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</si>
  <si>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</si>
  <si>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</si>
  <si>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</si>
  <si>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</si>
  <si>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</si>
  <si>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</si>
  <si>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</si>
  <si>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</si>
  <si>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</si>
  <si>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</si>
  <si>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</si>
  <si>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</si>
  <si>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</si>
  <si>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</si>
  <si>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</si>
  <si>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</si>
  <si>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</si>
  <si>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</si>
  <si>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</si>
  <si>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</si>
  <si>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</si>
  <si>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</si>
  <si>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</si>
  <si>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</si>
  <si>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</si>
  <si>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</si>
  <si>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</si>
  <si>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</si>
  <si>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</si>
  <si>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</si>
  <si>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</si>
  <si>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</si>
  <si>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</si>
  <si>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</si>
  <si>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</si>
  <si>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</si>
  <si>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</si>
  <si>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</si>
  <si>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</si>
  <si>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</si>
  <si>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</si>
  <si>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</si>
  <si>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</si>
  <si>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</si>
  <si>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</si>
  <si>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</si>
  <si>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</si>
  <si>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</si>
  <si>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</si>
  <si>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</si>
  <si>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</si>
  <si>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</si>
  <si>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</si>
  <si>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</si>
  <si>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</si>
  <si>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</si>
  <si>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</si>
  <si>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</si>
  <si>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</si>
  <si>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</si>
  <si>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</si>
  <si>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</si>
  <si>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</si>
  <si>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</si>
  <si>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</si>
  <si>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</si>
  <si>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</si>
  <si>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</si>
  <si>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</si>
  <si>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</si>
  <si>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</si>
  <si>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</si>
  <si>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</si>
  <si>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</si>
  <si>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</si>
  <si>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</si>
  <si>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</si>
  <si>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</si>
  <si>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</si>
  <si>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</si>
  <si>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</si>
  <si>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</si>
  <si>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</si>
  <si>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</si>
  <si>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</si>
  <si>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</si>
  <si>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</si>
  <si>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</si>
  <si>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</si>
  <si>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</si>
  <si>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</si>
  <si>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</si>
  <si>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</si>
  <si>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</si>
  <si>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</si>
  <si>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</si>
  <si>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</si>
  <si>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</si>
  <si>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</si>
  <si>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</si>
  <si>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</si>
  <si>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</si>
  <si>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</si>
  <si>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</si>
  <si>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</si>
  <si>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</si>
  <si>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</si>
  <si>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</si>
  <si>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</si>
  <si>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</si>
  <si>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</si>
  <si>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</si>
  <si>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</si>
  <si>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</si>
  <si>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</si>
  <si>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</si>
  <si>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</si>
  <si>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</si>
  <si>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</si>
  <si>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</si>
  <si>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</si>
  <si>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</si>
  <si>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</si>
  <si>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</si>
  <si>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</si>
  <si>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</si>
  <si>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</si>
  <si>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</si>
  <si>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</si>
  <si>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</si>
  <si>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</si>
  <si>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</si>
  <si>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</si>
  <si>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</si>
  <si>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</si>
  <si>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</si>
  <si>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</si>
  <si>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</si>
  <si>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</si>
  <si>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</si>
  <si>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</si>
  <si>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</si>
  <si>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</si>
  <si>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</si>
  <si>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</si>
  <si>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</si>
  <si>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</si>
  <si>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</si>
  <si>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</si>
  <si>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</si>
  <si>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</si>
  <si>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</si>
  <si>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</si>
  <si>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</si>
  <si>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</si>
  <si>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</si>
  <si>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</si>
  <si>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</si>
  <si>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</si>
  <si>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</si>
  <si>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</si>
  <si>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</si>
  <si>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</si>
  <si>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</si>
  <si>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</si>
  <si>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</si>
  <si>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</si>
  <si>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</si>
  <si>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</si>
  <si>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</si>
  <si>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</si>
  <si>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</si>
  <si>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</si>
  <si>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</si>
  <si>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</si>
  <si>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</si>
  <si>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</si>
  <si>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</si>
  <si>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</si>
  <si>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</si>
  <si>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</si>
  <si>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</si>
  <si>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</si>
  <si>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</si>
  <si>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</si>
  <si>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</si>
  <si>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</si>
  <si>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</si>
  <si>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</si>
  <si>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</si>
  <si>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</si>
  <si>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</si>
  <si>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</si>
  <si>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</si>
  <si>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</si>
  <si>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</si>
  <si>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</si>
  <si>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</si>
  <si>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</si>
  <si>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</si>
  <si>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</si>
  <si>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</si>
  <si>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</si>
  <si>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</si>
  <si>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</si>
  <si>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</si>
  <si>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</si>
  <si>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</si>
  <si>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</si>
  <si>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</si>
  <si>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</si>
  <si>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</si>
  <si>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</si>
  <si>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</si>
  <si>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</si>
  <si>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</si>
  <si>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</si>
  <si>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</si>
  <si>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</si>
  <si>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</si>
  <si>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</si>
  <si>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</si>
  <si>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</si>
  <si>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</si>
  <si>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</si>
  <si>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</si>
  <si>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</si>
  <si>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</si>
  <si>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</si>
  <si>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</si>
  <si>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</si>
  <si>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</si>
  <si>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</si>
  <si>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</si>
  <si>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</si>
  <si>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</si>
  <si>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</si>
  <si>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</si>
  <si>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</si>
  <si>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</si>
  <si>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</si>
  <si>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</si>
  <si>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</si>
  <si>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</si>
  <si>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</si>
  <si>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</si>
  <si>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</si>
  <si>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</si>
  <si>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</si>
  <si>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</si>
  <si>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</si>
  <si>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</si>
  <si>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</si>
  <si>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</si>
  <si>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</si>
  <si>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</si>
  <si>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</si>
  <si>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</si>
  <si>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</si>
  <si>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</si>
  <si>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</si>
  <si>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</si>
  <si>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</si>
  <si>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</si>
  <si>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</si>
  <si>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</si>
  <si>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</si>
  <si>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</si>
  <si>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</si>
  <si>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</si>
  <si>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</si>
  <si>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</si>
  <si>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</si>
  <si>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</si>
  <si>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</si>
  <si>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</si>
  <si>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</si>
  <si>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</si>
  <si>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</si>
  <si>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</si>
  <si>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</si>
  <si>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</si>
  <si>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</si>
  <si>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</si>
  <si>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</si>
  <si>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</si>
  <si>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</si>
  <si>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</si>
  <si>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</si>
  <si>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</si>
  <si>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</si>
  <si>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</si>
  <si>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</si>
  <si>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</si>
  <si>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</si>
  <si>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</si>
  <si>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</si>
  <si>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</si>
  <si>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</si>
  <si>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</si>
  <si>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</si>
  <si>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</si>
  <si>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</si>
  <si>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</si>
  <si>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</si>
  <si>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</si>
  <si>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</si>
  <si>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</si>
  <si>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</si>
  <si>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</si>
  <si>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</si>
  <si>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</si>
  <si>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</si>
  <si>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</si>
  <si>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</si>
  <si>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</si>
  <si>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</si>
  <si>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</si>
  <si>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</si>
  <si>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</si>
  <si>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</si>
  <si>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</si>
  <si>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</si>
  <si>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</si>
  <si>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</si>
  <si>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</si>
  <si>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</si>
  <si>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</si>
  <si>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</si>
  <si>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</si>
  <si>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</si>
  <si>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</si>
  <si>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</si>
  <si>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</si>
  <si>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</si>
  <si>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</si>
  <si>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</si>
  <si>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</si>
  <si>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</si>
  <si>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</si>
  <si>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</si>
  <si>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</si>
  <si>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</si>
  <si>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</si>
  <si>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</si>
  <si>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</si>
  <si>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</si>
  <si>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</si>
  <si>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</si>
  <si>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</si>
  <si>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</si>
  <si>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</si>
  <si>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</si>
  <si>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</si>
  <si>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</si>
  <si>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</si>
  <si>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</si>
  <si>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</si>
  <si>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</si>
  <si>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</si>
  <si>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</si>
  <si>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</si>
  <si>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</si>
  <si>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</si>
  <si>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</si>
  <si>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</si>
  <si>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</si>
  <si>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</si>
  <si>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</si>
  <si>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</si>
  <si>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</si>
  <si>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</si>
  <si>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</si>
  <si>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</si>
  <si>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</si>
  <si>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</si>
  <si>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</si>
  <si>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</si>
  <si>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</si>
  <si>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</si>
  <si>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</si>
  <si>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</si>
  <si>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</si>
  <si>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</si>
  <si>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</si>
  <si>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</si>
  <si>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</si>
  <si>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</si>
  <si>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</si>
  <si>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</si>
  <si>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</si>
  <si>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</si>
  <si>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</si>
  <si>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</si>
  <si>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</si>
  <si>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</si>
  <si>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</si>
  <si>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</si>
  <si>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</si>
  <si>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</si>
  <si>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</si>
  <si>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</si>
  <si>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</si>
  <si>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</si>
  <si>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</si>
  <si>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</si>
  <si>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</si>
  <si>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</si>
  <si>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</si>
  <si>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</si>
  <si>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</si>
  <si>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</si>
  <si>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</si>
  <si>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</si>
  <si>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</si>
  <si>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</si>
  <si>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</si>
  <si>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</si>
  <si>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</si>
  <si>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</si>
  <si>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</si>
  <si>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</si>
  <si>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</si>
  <si>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</si>
  <si>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</si>
  <si>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</si>
  <si>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</si>
  <si>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</si>
  <si>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</si>
  <si>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</si>
  <si>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</si>
  <si>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</si>
  <si>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</si>
  <si>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</si>
  <si>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</si>
  <si>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</si>
  <si>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</si>
  <si>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</si>
  <si>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</si>
  <si>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</si>
  <si>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</si>
  <si>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</si>
  <si>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</si>
  <si>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</si>
  <si>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</si>
  <si>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</si>
  <si>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</si>
  <si>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</si>
  <si>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</si>
  <si>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</si>
  <si>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</si>
  <si>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</si>
  <si>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</si>
  <si>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</si>
  <si>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</si>
  <si>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</si>
  <si>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</si>
  <si>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</si>
  <si>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</si>
  <si>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</si>
  <si>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</si>
  <si>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</si>
  <si>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</si>
  <si>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</si>
  <si>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</si>
  <si>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</si>
  <si>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</si>
  <si>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</si>
  <si>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</si>
  <si>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</si>
  <si>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</si>
  <si>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</si>
  <si>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</si>
  <si>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</si>
  <si>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</si>
  <si>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</si>
  <si>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</si>
  <si>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</si>
  <si>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</si>
  <si>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</si>
  <si>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</si>
  <si>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</si>
  <si>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</si>
  <si>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</si>
  <si>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</si>
  <si>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</si>
  <si>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</si>
  <si>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</si>
  <si>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</si>
  <si>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</si>
  <si>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</si>
  <si>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</si>
  <si>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</si>
  <si>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</si>
  <si>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</si>
  <si>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</si>
  <si>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</si>
  <si>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</si>
  <si>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</si>
  <si>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</si>
  <si>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</si>
  <si>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</si>
  <si>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</si>
  <si>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</si>
  <si>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</si>
  <si>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</si>
  <si>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</si>
  <si>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</si>
  <si>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</si>
  <si>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</si>
  <si>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</si>
  <si>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</si>
  <si>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</si>
  <si>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</si>
  <si>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</si>
  <si>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</si>
  <si>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</si>
  <si>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</si>
  <si>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</si>
  <si>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</si>
  <si>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</si>
  <si>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</si>
  <si>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</si>
  <si>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</si>
  <si>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</si>
  <si>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</si>
  <si>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</si>
  <si>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</si>
  <si>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</si>
  <si>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</si>
  <si>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</si>
  <si>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</si>
  <si>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</si>
  <si>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</si>
  <si>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</si>
  <si>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</si>
  <si>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</si>
  <si>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</si>
  <si>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</si>
  <si>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</si>
  <si>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</si>
  <si>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</si>
  <si>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</si>
  <si>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</si>
  <si>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</si>
  <si>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</si>
  <si>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</si>
  <si>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</si>
  <si>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</si>
  <si>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</si>
  <si>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</si>
  <si>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</si>
  <si>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</si>
  <si>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</si>
  <si>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</si>
  <si>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</si>
  <si>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</si>
  <si>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</si>
  <si>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</si>
  <si>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</si>
  <si>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</si>
  <si>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</si>
  <si>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</si>
  <si>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</si>
  <si>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</si>
  <si>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</si>
  <si>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</si>
  <si>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</si>
  <si>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</si>
  <si>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</si>
  <si>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</si>
  <si>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</si>
  <si>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</si>
  <si>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</si>
  <si>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</si>
  <si>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</si>
  <si>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</si>
  <si>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</si>
  <si>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</si>
  <si>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</si>
  <si>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</si>
  <si>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</si>
  <si>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</si>
  <si>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</si>
  <si>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</si>
  <si>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</si>
  <si>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</si>
  <si>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</si>
  <si>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</si>
  <si>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</si>
  <si>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</si>
  <si>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</si>
  <si>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</si>
  <si>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</si>
  <si>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</si>
  <si>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</si>
  <si>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</si>
  <si>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</si>
  <si>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</si>
  <si>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</si>
  <si>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</si>
  <si>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</si>
  <si>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</si>
  <si>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</si>
  <si>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</si>
  <si>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</si>
  <si>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</si>
  <si>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</si>
  <si>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</si>
  <si>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</si>
  <si>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</si>
  <si>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</si>
  <si>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</si>
  <si>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</si>
  <si>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</si>
  <si>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</si>
  <si>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</si>
  <si>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</si>
  <si>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</si>
  <si>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</si>
  <si>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</si>
  <si>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</si>
  <si>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</si>
  <si>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</si>
  <si>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</si>
  <si>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</si>
  <si>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</si>
  <si>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</si>
  <si>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</si>
  <si>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</si>
  <si>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</si>
  <si>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</si>
  <si>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</si>
  <si>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</si>
  <si>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</si>
  <si>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</si>
  <si>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</si>
  <si>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</si>
  <si>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</si>
  <si>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</si>
  <si>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</si>
  <si>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</si>
  <si>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</si>
  <si>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</si>
  <si>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</si>
  <si>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</si>
  <si>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</si>
  <si>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</si>
  <si>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</si>
  <si>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</si>
  <si>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</si>
  <si>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</si>
  <si>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</si>
  <si>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</si>
  <si>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</si>
  <si>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</si>
  <si>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</si>
  <si>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</si>
  <si>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</si>
  <si>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</si>
  <si>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</si>
  <si>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</si>
  <si>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</si>
  <si>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</si>
  <si>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</si>
  <si>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</si>
  <si>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</si>
  <si>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</si>
  <si>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</si>
  <si>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</si>
  <si>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</si>
  <si>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</si>
  <si>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</si>
  <si>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</si>
  <si>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</si>
  <si>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</si>
  <si>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</si>
  <si>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</si>
  <si>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</si>
  <si>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</si>
  <si>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</si>
  <si>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</si>
  <si>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</si>
  <si>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</si>
  <si>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</si>
  <si>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</si>
  <si>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</si>
  <si>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</si>
  <si>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</si>
  <si>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</si>
  <si>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</si>
  <si>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</si>
  <si>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</si>
  <si>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</si>
  <si>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</si>
  <si>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</si>
  <si>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</si>
  <si>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</si>
  <si>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</si>
  <si>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</si>
  <si>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</si>
  <si>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</si>
  <si>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</si>
  <si>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</si>
  <si>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</si>
  <si>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</si>
  <si>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</si>
  <si>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</si>
  <si>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</si>
  <si>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</si>
  <si>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</si>
  <si>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</si>
  <si>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</si>
  <si>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</si>
  <si>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</si>
  <si>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</si>
  <si>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</si>
  <si>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</si>
  <si>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</si>
  <si>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</si>
  <si>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</si>
  <si>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</si>
  <si>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</si>
  <si>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</si>
  <si>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</si>
  <si>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</si>
  <si>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</si>
  <si>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</si>
  <si>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</si>
  <si>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</si>
  <si>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</si>
  <si>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</si>
  <si>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</si>
  <si>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</si>
  <si>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</si>
  <si>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</si>
  <si>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</si>
  <si>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</si>
  <si>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</si>
  <si>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</si>
  <si>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</si>
  <si>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</si>
  <si>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</si>
  <si>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</si>
  <si>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</si>
  <si>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</si>
  <si>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</si>
  <si>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</si>
  <si>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</si>
  <si>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</si>
  <si>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</si>
  <si>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</si>
  <si>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</si>
  <si>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</si>
  <si>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</si>
  <si>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</si>
  <si>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</si>
  <si>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</si>
  <si>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</si>
  <si>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</si>
  <si>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</si>
  <si>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</si>
  <si>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</si>
  <si>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</si>
  <si>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</si>
  <si>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</si>
  <si>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</si>
  <si>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</si>
  <si>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</si>
  <si>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</si>
  <si>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</si>
  <si>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</si>
  <si>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</si>
  <si>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</si>
  <si>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</si>
  <si>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</si>
  <si>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</si>
  <si>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</si>
  <si>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</si>
  <si>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</si>
  <si>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</si>
  <si>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</si>
  <si>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</si>
  <si>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</si>
  <si>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</si>
  <si>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</si>
  <si>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</si>
  <si>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</si>
  <si>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</si>
  <si>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</si>
  <si>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</si>
  <si>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</si>
  <si>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</si>
  <si>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</si>
  <si>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</si>
  <si>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</si>
  <si>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</si>
  <si>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</si>
  <si>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</si>
  <si>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</si>
  <si>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</si>
  <si>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</si>
  <si>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</si>
  <si>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</si>
  <si>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</si>
  <si>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</si>
  <si>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</si>
  <si>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</si>
  <si>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</si>
  <si>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</si>
  <si>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</si>
  <si>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</si>
  <si>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</si>
  <si>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</si>
  <si>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</si>
  <si>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</si>
  <si>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</si>
  <si>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</si>
  <si>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</si>
  <si>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</si>
  <si>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</si>
  <si>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</si>
  <si>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</si>
  <si>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</si>
  <si>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</si>
  <si>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</si>
  <si>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</si>
  <si>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</si>
  <si>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</si>
  <si>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</si>
  <si>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</si>
  <si>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</si>
  <si>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</si>
  <si>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</si>
  <si>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</si>
  <si>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</si>
  <si>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</si>
  <si>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</si>
  <si>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</si>
  <si>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</si>
  <si>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</si>
  <si>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</si>
  <si>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</si>
  <si>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</si>
  <si>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</si>
  <si>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</si>
  <si>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</si>
  <si>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</si>
  <si>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</si>
  <si>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</si>
  <si>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</si>
  <si>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</si>
  <si>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</si>
  <si>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</si>
  <si>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</si>
  <si>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</si>
  <si>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</si>
  <si>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</si>
  <si>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</si>
  <si>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</si>
  <si>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</si>
  <si>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</si>
  <si>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</si>
  <si>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</si>
  <si>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</si>
  <si>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</si>
  <si>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</si>
  <si>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</si>
  <si>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</si>
  <si>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</si>
  <si>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</si>
  <si>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</si>
  <si>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</si>
  <si>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</si>
  <si>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</si>
  <si>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</si>
  <si>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</si>
  <si>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</si>
  <si>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</si>
  <si>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</si>
  <si>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</si>
  <si>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</si>
  <si>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</si>
  <si>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</si>
  <si>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</si>
  <si>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</si>
  <si>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</si>
  <si>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</si>
  <si>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</si>
  <si>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</si>
  <si>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</si>
  <si>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</si>
  <si>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</si>
  <si>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</si>
  <si>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</si>
  <si>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</si>
  <si>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</si>
  <si>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</si>
  <si>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</si>
  <si>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</si>
  <si>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</si>
  <si>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</si>
  <si>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</si>
  <si>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</si>
  <si>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</si>
  <si>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</si>
  <si>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</si>
  <si>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</si>
  <si>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</si>
  <si>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</si>
  <si>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</si>
  <si>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</si>
  <si>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</si>
  <si>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</si>
  <si>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</si>
  <si>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</si>
  <si>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</si>
  <si>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</si>
  <si>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</si>
  <si>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</si>
  <si>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</si>
  <si>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</si>
  <si>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</si>
  <si>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</si>
  <si>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</si>
  <si>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</si>
  <si>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</si>
  <si>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</si>
  <si>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</si>
  <si>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</si>
  <si>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</si>
  <si>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</si>
  <si>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</si>
  <si>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</si>
  <si>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</si>
  <si>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</si>
  <si>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</si>
  <si>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</si>
  <si>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</si>
  <si>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</si>
  <si>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</si>
  <si>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</si>
  <si>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</si>
  <si>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</si>
  <si>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</si>
  <si>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</si>
  <si>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</si>
  <si>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</si>
  <si>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</si>
  <si>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</si>
  <si>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</si>
  <si>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</si>
  <si>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</si>
  <si>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</si>
  <si>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</si>
  <si>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</si>
  <si>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</si>
  <si>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</si>
  <si>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</si>
  <si>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</si>
  <si>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</si>
  <si>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</si>
  <si>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</si>
  <si>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</si>
  <si>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</si>
  <si>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</si>
  <si>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</si>
  <si>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</si>
  <si>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</si>
  <si>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</si>
  <si>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</si>
  <si>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</si>
  <si>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</si>
  <si>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</si>
  <si>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</si>
  <si>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</si>
  <si>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</si>
  <si>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</si>
  <si>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</si>
  <si>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</si>
  <si>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</si>
  <si>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</si>
  <si>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</si>
  <si>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</si>
  <si>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</si>
  <si>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</si>
  <si>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</si>
  <si>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</si>
  <si>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</si>
  <si>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</si>
  <si>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</si>
  <si>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</si>
  <si>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</si>
  <si>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</si>
  <si>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</si>
  <si>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</si>
  <si>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</si>
  <si>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</si>
  <si>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</si>
  <si>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</si>
  <si>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</si>
  <si>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</si>
  <si>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</si>
  <si>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</si>
  <si>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</si>
  <si>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</si>
  <si>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</si>
  <si>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</si>
  <si>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</si>
  <si>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</si>
  <si>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</si>
  <si>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</si>
  <si>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</si>
  <si>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</si>
  <si>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</si>
  <si>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</si>
  <si>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</si>
  <si>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</si>
  <si>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</si>
  <si>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</si>
  <si>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</si>
  <si>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</si>
  <si>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</si>
  <si>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</si>
  <si>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</si>
  <si>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</si>
  <si>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</si>
  <si>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</si>
  <si>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</si>
  <si>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</si>
  <si>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</si>
  <si>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</si>
  <si>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</si>
  <si>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</si>
  <si>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</si>
  <si>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</si>
  <si>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</si>
  <si>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</si>
  <si>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</si>
  <si>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</si>
  <si>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</si>
  <si>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</si>
  <si>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</si>
  <si>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</si>
  <si>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</si>
  <si>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</si>
  <si>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</si>
  <si>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</si>
  <si>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</si>
  <si>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</si>
  <si>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</si>
  <si>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</si>
  <si>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</si>
  <si>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</si>
  <si>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</si>
  <si>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</si>
  <si>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</si>
  <si>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</si>
  <si>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</si>
  <si>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</si>
  <si>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</si>
  <si>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</si>
  <si>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</si>
  <si>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</si>
  <si>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</si>
  <si>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</si>
  <si>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</si>
  <si>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</si>
  <si>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</si>
  <si>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</si>
  <si>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</si>
  <si>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</si>
  <si>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</si>
  <si>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</si>
  <si>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</si>
  <si>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</si>
  <si>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</si>
  <si>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</si>
  <si>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</si>
  <si>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</si>
  <si>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</si>
  <si>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</si>
  <si>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</si>
  <si>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</si>
  <si>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</si>
  <si>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</si>
  <si>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</si>
  <si>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</si>
  <si>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</si>
  <si>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</si>
  <si>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</si>
  <si>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</si>
  <si>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</si>
  <si>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</si>
  <si>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</si>
  <si>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</si>
  <si>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</si>
  <si>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</si>
  <si>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</si>
  <si>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</si>
  <si>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</si>
  <si>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</si>
  <si>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</si>
  <si>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</si>
  <si>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</si>
  <si>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</si>
  <si>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</si>
  <si>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</si>
  <si>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</si>
  <si>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</si>
  <si>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</si>
  <si>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</si>
  <si>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</si>
  <si>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</si>
  <si>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</si>
  <si>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</si>
  <si>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</si>
  <si>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</si>
  <si>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</si>
  <si>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</si>
  <si>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</si>
  <si>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</si>
  <si>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</si>
  <si>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</si>
  <si>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</si>
  <si>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</si>
  <si>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</si>
  <si>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</si>
  <si>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</si>
  <si>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</si>
  <si>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</si>
  <si>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</si>
  <si>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</si>
  <si>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</si>
  <si>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</si>
  <si>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</si>
  <si>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</si>
  <si>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</si>
  <si>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</si>
  <si>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</si>
  <si>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</si>
  <si>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</si>
  <si>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</si>
  <si>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</si>
  <si>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</si>
  <si>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</si>
  <si>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</si>
  <si>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</si>
  <si>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</si>
  <si>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</si>
  <si>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</si>
  <si>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</si>
  <si>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</si>
  <si>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</si>
  <si>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</si>
  <si>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</si>
  <si>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</si>
  <si>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</si>
  <si>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</si>
  <si>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</si>
  <si>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</si>
  <si>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</si>
  <si>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</si>
  <si>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</si>
  <si>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</si>
  <si>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</si>
  <si>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</si>
  <si>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</si>
  <si>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</si>
  <si>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</si>
  <si>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</si>
  <si>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</si>
  <si>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</si>
  <si>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</si>
  <si>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</si>
  <si>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</si>
  <si>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</si>
  <si>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</si>
  <si>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</si>
  <si>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</si>
  <si>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</si>
  <si>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</si>
  <si>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</si>
  <si>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</si>
  <si>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</si>
  <si>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</si>
  <si>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</si>
  <si>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</si>
  <si>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</si>
  <si>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</si>
  <si>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</si>
  <si>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</si>
  <si>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</si>
  <si>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</si>
  <si>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</si>
  <si>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</si>
  <si>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</si>
  <si>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</si>
  <si>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</si>
  <si>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</si>
  <si>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</si>
  <si>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</si>
  <si>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</si>
  <si>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</si>
  <si>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</si>
  <si>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</si>
  <si>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</si>
  <si>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</si>
  <si>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</si>
  <si>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</si>
  <si>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</si>
  <si>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</si>
  <si>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</si>
  <si>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</si>
  <si>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</si>
  <si>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</si>
  <si>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</si>
  <si>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</si>
  <si>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</si>
  <si>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</si>
  <si>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</si>
  <si>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</si>
  <si>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</si>
  <si>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</si>
  <si>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</si>
  <si>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</si>
  <si>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</si>
  <si>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</si>
  <si>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</si>
  <si>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</si>
  <si>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</si>
  <si>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</si>
  <si>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</si>
  <si>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</si>
  <si>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</si>
  <si>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</si>
  <si>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</si>
  <si>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</si>
  <si>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</si>
  <si>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</si>
  <si>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</si>
  <si>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</si>
  <si>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</si>
  <si>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</si>
  <si>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</si>
  <si>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</si>
  <si>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</si>
  <si>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</si>
  <si>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</si>
  <si>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</si>
  <si>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</si>
  <si>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</si>
  <si>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</si>
  <si>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</si>
  <si>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</si>
  <si>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</si>
  <si>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</si>
  <si>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</si>
  <si>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</si>
  <si>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</si>
  <si>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</si>
  <si>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</si>
  <si>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</si>
  <si>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</si>
  <si>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</si>
  <si>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</si>
  <si>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</si>
  <si>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</si>
  <si>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</si>
  <si>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</si>
  <si>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</si>
  <si>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</si>
  <si>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</si>
  <si>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</si>
  <si>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</si>
  <si>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</si>
  <si>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</si>
  <si>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</si>
  <si>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</si>
  <si>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</si>
  <si>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</si>
  <si>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</si>
  <si>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</si>
  <si>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</si>
  <si>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</si>
  <si>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</si>
  <si>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</si>
  <si>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</si>
  <si>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</si>
  <si>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</si>
  <si>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</si>
  <si>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</si>
  <si>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</si>
  <si>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</si>
  <si>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</si>
  <si>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</si>
  <si>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</si>
  <si>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</si>
  <si>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</si>
  <si>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</si>
  <si>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</si>
  <si>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</si>
  <si>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</si>
  <si>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</si>
  <si>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</si>
  <si>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</si>
  <si>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</si>
  <si>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</si>
  <si>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</si>
  <si>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</si>
  <si>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</si>
  <si>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</si>
  <si>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</si>
  <si>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</si>
  <si>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</si>
  <si>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</si>
  <si>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</si>
  <si>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</si>
  <si>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</si>
  <si>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</si>
  <si>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</si>
  <si>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</si>
  <si>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</si>
  <si>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</si>
  <si>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</si>
  <si>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</si>
  <si>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</si>
  <si>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</si>
  <si>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</si>
  <si>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</si>
  <si>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</si>
  <si>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</si>
  <si>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</si>
  <si>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</si>
  <si>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</si>
  <si>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</si>
  <si>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</si>
  <si>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</si>
  <si>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</si>
  <si>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</si>
  <si>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</si>
  <si>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</si>
  <si>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</si>
  <si>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</si>
  <si>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</si>
  <si>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</si>
  <si>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</si>
  <si>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</si>
  <si>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</si>
  <si>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</si>
  <si>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</si>
  <si>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</si>
  <si>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</si>
  <si>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</si>
  <si>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</si>
  <si>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</si>
  <si>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</si>
  <si>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</si>
  <si>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</si>
  <si>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</si>
  <si>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</si>
  <si>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</si>
  <si>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</si>
  <si>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</si>
  <si>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</si>
  <si>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</si>
  <si>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</si>
  <si>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</si>
  <si>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</si>
  <si>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</si>
  <si>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</si>
  <si>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</si>
  <si>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</si>
  <si>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</si>
  <si>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</si>
  <si>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</si>
  <si>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</si>
  <si>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</si>
  <si>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</si>
  <si>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</si>
  <si>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</si>
  <si>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</si>
  <si>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</si>
  <si>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</si>
  <si>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</si>
  <si>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</si>
  <si>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</si>
  <si>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</si>
  <si>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</si>
  <si>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</si>
  <si>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</si>
  <si>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</si>
  <si>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</si>
  <si>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</si>
  <si>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</si>
  <si>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</si>
  <si>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</si>
  <si>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</si>
  <si>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</si>
  <si>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</si>
  <si>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</si>
  <si>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</si>
  <si>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</si>
  <si>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</si>
  <si>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</si>
  <si>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</si>
  <si>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</si>
  <si>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</si>
  <si>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</si>
  <si>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</si>
  <si>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</si>
  <si>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</si>
  <si>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</si>
  <si>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</si>
  <si>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</si>
  <si>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</si>
  <si>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</si>
  <si>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</si>
  <si>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</si>
  <si>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</si>
  <si>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</si>
  <si>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</si>
  <si>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</si>
  <si>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</si>
  <si>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</si>
  <si>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</si>
  <si>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</si>
  <si>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</si>
  <si>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</si>
  <si>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</si>
  <si>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</si>
  <si>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</si>
  <si>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</si>
  <si>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</si>
  <si>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</si>
  <si>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</si>
  <si>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</si>
  <si>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</si>
  <si>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</si>
  <si>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</si>
  <si>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</si>
  <si>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</si>
  <si>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</si>
  <si>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</si>
  <si>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</si>
  <si>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</si>
  <si>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</si>
  <si>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</si>
  <si>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</si>
  <si>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</si>
  <si>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</si>
  <si>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</si>
  <si>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</si>
  <si>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</si>
  <si>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</si>
  <si>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</si>
  <si>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</si>
  <si>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</si>
  <si>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</si>
  <si>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</si>
  <si>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</si>
  <si>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</si>
  <si>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</si>
  <si>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</si>
  <si>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</si>
  <si>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</si>
  <si>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</si>
  <si>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</si>
  <si>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</si>
  <si>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</si>
  <si>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</si>
  <si>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</si>
  <si>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</si>
  <si>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</si>
  <si>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</si>
  <si>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</si>
  <si>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</si>
  <si>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</si>
  <si>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</si>
  <si>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</si>
  <si>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</si>
  <si>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</si>
  <si>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</si>
  <si>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</si>
  <si>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</si>
  <si>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</si>
  <si>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</si>
  <si>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</si>
  <si>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</si>
  <si>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</si>
  <si>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</si>
  <si>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</si>
  <si>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</si>
  <si>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</si>
  <si>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</si>
  <si>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</si>
  <si>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</si>
  <si>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</si>
  <si>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</si>
  <si>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</si>
  <si>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</si>
  <si>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</si>
  <si>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</si>
  <si>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</si>
  <si>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</si>
  <si>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</si>
  <si>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</si>
  <si>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</si>
  <si>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</si>
  <si>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</si>
  <si>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</si>
  <si>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</si>
  <si>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</si>
  <si>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</si>
  <si>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</si>
  <si>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</si>
  <si>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</si>
  <si>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</si>
  <si>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</si>
  <si>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</si>
  <si>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</si>
  <si>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</si>
  <si>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</si>
  <si>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</si>
  <si>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</si>
  <si>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</si>
  <si>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</si>
  <si>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</si>
  <si>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</si>
  <si>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</si>
  <si>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</si>
  <si>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</si>
  <si>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</si>
  <si>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</si>
  <si>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</si>
  <si>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</si>
  <si>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</si>
  <si>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</si>
  <si>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</si>
  <si>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</si>
  <si>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</si>
  <si>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</si>
  <si>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</si>
  <si>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</si>
  <si>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</si>
  <si>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</si>
  <si>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</si>
  <si>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</si>
  <si>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</si>
  <si>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</si>
  <si>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</si>
  <si>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</si>
  <si>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</si>
  <si>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</si>
  <si>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</si>
  <si>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</si>
  <si>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</si>
  <si>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</si>
  <si>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</si>
  <si>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</si>
  <si>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</si>
  <si>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</si>
  <si>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</si>
  <si>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</si>
  <si>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</si>
  <si>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</si>
  <si>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</si>
  <si>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</si>
  <si>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</si>
  <si>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</si>
  <si>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</si>
  <si>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</si>
  <si>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</si>
  <si>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</si>
  <si>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</si>
  <si>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</si>
  <si>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</si>
  <si>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</si>
  <si>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</si>
  <si>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</si>
  <si>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</si>
  <si>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</si>
  <si>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</si>
  <si>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</si>
  <si>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</si>
  <si>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</si>
  <si>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</si>
  <si>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</si>
  <si>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</si>
  <si>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</si>
  <si>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</si>
  <si>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</si>
  <si>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</si>
  <si>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</si>
  <si>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</si>
  <si>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</si>
  <si>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</si>
  <si>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</si>
  <si>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</si>
  <si>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</si>
  <si>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</si>
  <si>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</si>
  <si>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</si>
  <si>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</si>
  <si>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</si>
  <si>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</si>
  <si>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</si>
  <si>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</si>
  <si>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</si>
  <si>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</si>
  <si>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</si>
  <si>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</si>
  <si>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</si>
  <si>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</si>
  <si>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</si>
  <si>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</si>
  <si>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</si>
  <si>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</si>
  <si>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</si>
  <si>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</si>
  <si>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</si>
  <si>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</si>
  <si>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</si>
  <si>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</si>
  <si>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</si>
  <si>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</si>
  <si>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</si>
  <si>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</si>
  <si>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</si>
  <si>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</si>
  <si>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</si>
  <si>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</si>
  <si>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</si>
  <si>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</si>
  <si>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</si>
  <si>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</si>
  <si>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</si>
  <si>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</si>
  <si>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</si>
  <si>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</si>
  <si>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</si>
  <si>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</si>
  <si>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</si>
  <si>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</si>
  <si>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</si>
  <si>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</si>
  <si>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</si>
  <si>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</si>
  <si>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</si>
  <si>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</si>
  <si>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</si>
  <si>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</si>
  <si>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</si>
  <si>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</si>
  <si>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</si>
  <si>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</si>
  <si>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</si>
  <si>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</si>
  <si>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</si>
  <si>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</si>
  <si>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</si>
  <si>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</si>
  <si>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</si>
  <si>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</si>
  <si>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</si>
  <si>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</si>
  <si>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</si>
  <si>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</si>
  <si>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</si>
  <si>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</si>
  <si>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</si>
  <si>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</si>
  <si>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</si>
  <si>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</si>
  <si>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</si>
  <si>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</si>
  <si>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</si>
  <si>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</si>
  <si>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</si>
  <si>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</si>
  <si>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</si>
  <si>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</si>
  <si>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</si>
  <si>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</si>
  <si>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</si>
  <si>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</si>
  <si>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</si>
  <si>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</si>
  <si>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</si>
  <si>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</si>
  <si>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</si>
  <si>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</si>
  <si>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</si>
  <si>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</si>
  <si>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</si>
  <si>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</si>
  <si>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</si>
  <si>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</si>
  <si>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</si>
  <si>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</si>
  <si>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</si>
  <si>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</si>
  <si>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</si>
  <si>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</si>
  <si>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</si>
  <si>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</si>
  <si>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</si>
  <si>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</si>
  <si>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</si>
  <si>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</si>
  <si>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</si>
  <si>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</si>
  <si>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</si>
  <si>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</si>
  <si>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</si>
  <si>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</si>
  <si>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</si>
  <si>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</si>
  <si>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</si>
  <si>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</si>
  <si>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</si>
  <si>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</si>
  <si>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</si>
  <si>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</si>
  <si>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</si>
  <si>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</si>
  <si>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</si>
  <si>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</si>
  <si>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</si>
  <si>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</si>
  <si>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</si>
  <si>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</si>
  <si>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</si>
  <si>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</si>
  <si>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</si>
  <si>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</si>
  <si>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</si>
  <si>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</si>
  <si>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</si>
  <si>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</si>
  <si>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</si>
  <si>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</si>
  <si>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</si>
  <si>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</si>
  <si>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</si>
  <si>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</si>
  <si>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</si>
  <si>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</si>
  <si>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</si>
  <si>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</si>
  <si>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</si>
  <si>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</si>
  <si>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</si>
  <si>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</si>
  <si>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</si>
  <si>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</si>
  <si>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</si>
  <si>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</si>
  <si>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</si>
  <si>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</si>
  <si>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</si>
  <si>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</si>
  <si>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</si>
  <si>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</si>
  <si>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</si>
  <si>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</si>
  <si>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</si>
  <si>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</si>
  <si>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</si>
  <si>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</si>
  <si>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</si>
  <si>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</si>
  <si>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</si>
  <si>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</si>
  <si>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</si>
  <si>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</si>
  <si>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</si>
  <si>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</si>
  <si>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</si>
  <si>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</si>
  <si>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</si>
  <si>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</si>
  <si>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</si>
  <si>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</si>
  <si>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</si>
  <si>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</si>
  <si>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</si>
  <si>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</si>
  <si>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</si>
  <si>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</si>
  <si>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</si>
  <si>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</si>
  <si>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</si>
  <si>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</si>
  <si>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</si>
  <si>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</si>
  <si>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</si>
  <si>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</si>
  <si>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</si>
  <si>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</si>
  <si>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</si>
  <si>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</si>
  <si>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</si>
  <si>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</si>
  <si>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</si>
  <si>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</si>
  <si>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</si>
  <si>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</si>
  <si>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</si>
  <si>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</si>
  <si>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</si>
  <si>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</si>
  <si>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</si>
  <si>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</si>
  <si>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</si>
  <si>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</si>
  <si>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</si>
  <si>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</si>
  <si>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</si>
  <si>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</si>
  <si>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</si>
  <si>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</si>
  <si>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</si>
  <si>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</si>
  <si>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</si>
  <si>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</si>
  <si>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</si>
  <si>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</si>
  <si>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</si>
  <si>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</si>
  <si>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</si>
  <si>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</si>
  <si>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</si>
  <si>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</si>
  <si>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</si>
  <si>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</si>
  <si>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</si>
  <si>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</si>
  <si>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</si>
  <si>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</si>
  <si>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</si>
  <si>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</si>
  <si>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</si>
  <si>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</si>
  <si>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</si>
  <si>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</si>
  <si>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</si>
  <si>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</si>
  <si>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</si>
  <si>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</si>
  <si>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</si>
  <si>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</si>
  <si>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</si>
  <si>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</si>
  <si>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</si>
  <si>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</si>
  <si>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</si>
  <si>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</si>
  <si>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</si>
  <si>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</si>
  <si>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</si>
  <si>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</si>
  <si>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</si>
  <si>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</si>
  <si>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</si>
  <si>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</si>
  <si>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</si>
  <si>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</si>
  <si>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</si>
  <si>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</si>
  <si>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</si>
  <si>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</si>
  <si>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</si>
  <si>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</si>
  <si>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</si>
  <si>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</si>
  <si>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</si>
  <si>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</si>
  <si>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</si>
  <si>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</si>
  <si>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</si>
  <si>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</si>
  <si>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</si>
  <si>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</si>
  <si>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</si>
  <si>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</si>
  <si>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</si>
  <si>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</si>
  <si>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</si>
  <si>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</si>
  <si>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</si>
  <si>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</si>
  <si>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</si>
  <si>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</si>
  <si>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</si>
  <si>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</si>
  <si>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</si>
  <si>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</si>
  <si>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</si>
  <si>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</si>
  <si>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</si>
  <si>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</si>
  <si>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</si>
  <si>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</si>
  <si>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</si>
  <si>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</si>
  <si>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</si>
  <si>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</si>
  <si>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</si>
  <si>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</si>
  <si>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</si>
  <si>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</si>
  <si>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</si>
  <si>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</si>
  <si>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</si>
  <si>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</si>
  <si>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</si>
  <si>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</si>
  <si>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</si>
  <si>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</si>
  <si>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</si>
  <si>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</si>
  <si>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</si>
  <si>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</si>
  <si>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</si>
  <si>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</si>
  <si>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</si>
  <si>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</si>
  <si>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</si>
  <si>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</si>
  <si>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</si>
  <si>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</si>
  <si>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</si>
  <si>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</si>
  <si>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</si>
  <si>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</si>
  <si>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</si>
  <si>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</si>
  <si>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</si>
  <si>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</si>
  <si>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</si>
  <si>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</si>
  <si>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</si>
  <si>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</si>
  <si>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</si>
  <si>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</si>
  <si>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</si>
  <si>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</si>
  <si>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</si>
  <si>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</si>
  <si>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</si>
  <si>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</si>
  <si>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</si>
  <si>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</si>
  <si>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</si>
  <si>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</si>
  <si>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</si>
  <si>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</si>
  <si>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</si>
  <si>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</si>
  <si>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</si>
  <si>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</si>
  <si>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</si>
  <si>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</si>
  <si>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</si>
  <si>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</si>
  <si>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</si>
  <si>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</si>
  <si>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</si>
  <si>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</si>
  <si>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</si>
  <si>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</si>
  <si>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</si>
  <si>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</si>
  <si>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</si>
  <si>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</si>
  <si>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</si>
  <si>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</si>
  <si>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</si>
  <si>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</si>
  <si>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</si>
  <si>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</si>
  <si>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</si>
  <si>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</si>
  <si>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</si>
  <si>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</si>
  <si>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</si>
  <si>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</si>
  <si>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</si>
  <si>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</si>
  <si>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</si>
  <si>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</si>
  <si>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</si>
  <si>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</si>
  <si>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</si>
  <si>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</si>
  <si>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</si>
  <si>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</si>
  <si>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</si>
  <si>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</si>
  <si>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</si>
  <si>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</si>
  <si>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</si>
  <si>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</si>
  <si>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</si>
  <si>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</si>
  <si>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</si>
  <si>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</si>
  <si>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</si>
  <si>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</si>
  <si>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</si>
  <si>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</si>
  <si>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</si>
  <si>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</si>
  <si>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</si>
  <si>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</si>
  <si>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</si>
  <si>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</si>
  <si>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</si>
  <si>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</si>
  <si>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</si>
  <si>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</si>
  <si>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</si>
  <si>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</si>
  <si>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</si>
  <si>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</si>
  <si>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</si>
  <si>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</si>
  <si>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</si>
  <si>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</si>
  <si>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</si>
  <si>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</si>
  <si>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</si>
  <si>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</si>
  <si>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</si>
  <si>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</si>
  <si>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</si>
  <si>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</si>
  <si>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</si>
  <si>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</si>
  <si>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</si>
  <si>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</si>
  <si>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</si>
  <si>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</si>
  <si>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</si>
  <si>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</si>
  <si>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</si>
  <si>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</si>
  <si>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</si>
  <si>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</si>
  <si>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</si>
  <si>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</si>
  <si>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</si>
  <si>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</si>
  <si>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</si>
  <si>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</si>
  <si>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</si>
  <si>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</si>
  <si>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</si>
  <si>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</si>
  <si>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</si>
  <si>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</si>
  <si>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</si>
  <si>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</si>
  <si>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</si>
  <si>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</si>
  <si>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</si>
  <si>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</si>
  <si>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</si>
  <si>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</si>
  <si>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</si>
  <si>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</si>
  <si>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</si>
  <si>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</si>
  <si>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</si>
  <si>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</si>
  <si>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</si>
  <si>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</si>
  <si>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</si>
  <si>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</si>
  <si>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</si>
  <si>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</si>
  <si>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</si>
  <si>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</si>
  <si>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</si>
  <si>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</si>
  <si>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</si>
  <si>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</si>
  <si>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</si>
  <si>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</si>
  <si>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</si>
  <si>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</si>
  <si>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</si>
  <si>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</si>
  <si>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</si>
  <si>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</si>
  <si>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</si>
  <si>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</si>
  <si>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</si>
  <si>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</si>
  <si>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</si>
  <si>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</si>
  <si>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</si>
  <si>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</si>
  <si>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</si>
  <si>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</si>
  <si>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</si>
  <si>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</si>
  <si>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</si>
  <si>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</si>
  <si>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</si>
  <si>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</si>
  <si>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</si>
  <si>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</si>
  <si>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</si>
  <si>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</si>
  <si>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</si>
  <si>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</si>
  <si>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</si>
  <si>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</si>
  <si>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</si>
  <si>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</si>
  <si>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</si>
  <si>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</si>
  <si>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</si>
  <si>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</si>
  <si>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</si>
  <si>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</si>
  <si>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</si>
  <si>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</si>
  <si>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</si>
  <si>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</si>
  <si>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</si>
  <si>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</si>
  <si>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</si>
  <si>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</si>
  <si>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</si>
  <si>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</si>
  <si>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</si>
  <si>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</si>
  <si>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</si>
  <si>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</si>
  <si>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</si>
  <si>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</si>
  <si>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</si>
  <si>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</si>
  <si>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</si>
  <si>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</si>
  <si>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</si>
  <si>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</si>
  <si>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</si>
  <si>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</si>
  <si>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</si>
  <si>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</si>
  <si>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</si>
  <si>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</si>
  <si>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</si>
  <si>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</si>
  <si>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</si>
  <si>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</si>
  <si>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</si>
  <si>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</si>
  <si>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</si>
  <si>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</si>
  <si>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</si>
  <si>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</si>
  <si>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</si>
  <si>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</si>
  <si>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</si>
  <si>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</si>
  <si>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</si>
  <si>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</si>
  <si>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</si>
  <si>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</si>
  <si>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</si>
  <si>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</si>
  <si>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</si>
  <si>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</si>
  <si>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</si>
  <si>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</si>
  <si>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</si>
  <si>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</si>
  <si>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</si>
  <si>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</si>
  <si>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</si>
  <si>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</si>
  <si>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</si>
  <si>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</si>
  <si>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</si>
  <si>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</si>
  <si>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</si>
  <si>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</si>
  <si>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</si>
  <si>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</si>
  <si>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</si>
  <si>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</si>
  <si>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</si>
  <si>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</si>
  <si>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</si>
  <si>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</si>
  <si>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</si>
  <si>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</si>
  <si>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</si>
  <si>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</si>
  <si>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</si>
  <si>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</si>
  <si>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</si>
  <si>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</si>
  <si>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</si>
  <si>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</si>
  <si>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</si>
  <si>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</si>
  <si>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</si>
  <si>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</si>
  <si>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</si>
  <si>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</si>
  <si>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</si>
  <si>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</si>
  <si>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</si>
  <si>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</si>
  <si>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</si>
  <si>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</si>
  <si>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</si>
  <si>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</si>
  <si>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</si>
  <si>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</si>
  <si>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</si>
  <si>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</si>
  <si>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</si>
  <si>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</si>
  <si>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</si>
  <si>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</si>
  <si>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</si>
  <si>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</si>
  <si>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</si>
  <si>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</si>
  <si>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</si>
  <si>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</si>
  <si>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</si>
  <si>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</si>
  <si>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</si>
  <si>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</si>
  <si>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</si>
  <si>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</si>
  <si>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</si>
  <si>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</si>
  <si>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</si>
  <si>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</si>
  <si>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</si>
  <si>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</si>
  <si>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</si>
  <si>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</si>
  <si>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</si>
  <si>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</si>
  <si>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</si>
  <si>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</si>
  <si>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</si>
  <si>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</si>
  <si>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</si>
  <si>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</si>
  <si>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</si>
  <si>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</si>
  <si>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</si>
  <si>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</si>
  <si>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</si>
  <si>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</si>
  <si>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</si>
  <si>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</si>
  <si>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</si>
  <si>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</si>
  <si>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</si>
  <si>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</si>
  <si>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</si>
  <si>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</si>
  <si>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</si>
  <si>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</si>
  <si>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</si>
  <si>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</si>
  <si>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</si>
  <si>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</si>
  <si>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</si>
  <si>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</si>
  <si>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</si>
  <si>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</si>
  <si>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</si>
  <si>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</si>
  <si>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</si>
  <si>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</si>
  <si>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</si>
  <si>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</si>
  <si>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</si>
  <si>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</si>
  <si>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</si>
  <si>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</si>
  <si>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</si>
  <si>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</si>
  <si>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</si>
  <si>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</si>
  <si>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</si>
  <si>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</si>
  <si>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</si>
  <si>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</si>
  <si>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</si>
  <si>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</si>
  <si>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</si>
  <si>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</si>
  <si>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</si>
  <si>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</si>
  <si>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</si>
  <si>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</si>
  <si>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</si>
  <si>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</si>
  <si>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</si>
  <si>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</si>
  <si>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</si>
  <si>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</si>
  <si>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</si>
  <si>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</si>
  <si>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</si>
  <si>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</si>
  <si>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</si>
  <si>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</si>
  <si>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</si>
  <si>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</si>
  <si>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</si>
  <si>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</si>
  <si>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</si>
  <si>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</si>
  <si>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</si>
  <si>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</si>
  <si>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</si>
  <si>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</si>
  <si>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</si>
  <si>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</si>
  <si>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</si>
  <si>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</si>
  <si>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</si>
  <si>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</si>
  <si>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</si>
  <si>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</si>
  <si>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</si>
  <si>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</si>
  <si>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</si>
  <si>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</si>
  <si>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</si>
  <si>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</si>
  <si>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</si>
  <si>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</si>
  <si>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</si>
  <si>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</si>
  <si>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</si>
  <si>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</si>
  <si>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</si>
  <si>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</si>
  <si>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</si>
  <si>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</si>
  <si>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</si>
  <si>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</si>
  <si>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</si>
  <si>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</si>
  <si>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</si>
  <si>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</si>
  <si>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</si>
  <si>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</si>
  <si>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</si>
  <si>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</si>
  <si>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</si>
  <si>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</si>
  <si>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</si>
  <si>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</si>
  <si>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</si>
  <si>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</si>
  <si>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</si>
  <si>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</si>
  <si>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</si>
  <si>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</si>
  <si>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</si>
  <si>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</si>
  <si>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</si>
  <si>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</si>
  <si>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</si>
  <si>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</si>
  <si>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</si>
  <si>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</si>
  <si>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</si>
  <si>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</si>
  <si>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</si>
  <si>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</si>
  <si>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</si>
  <si>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</si>
  <si>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</si>
  <si>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</si>
  <si>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</si>
  <si>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</si>
  <si>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</si>
  <si>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</si>
  <si>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</si>
  <si>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</si>
  <si>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</si>
  <si>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</si>
  <si>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</si>
  <si>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</si>
  <si>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</si>
  <si>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</si>
  <si>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</si>
  <si>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</si>
  <si>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</si>
  <si>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</si>
  <si>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</si>
  <si>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</si>
  <si>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</si>
  <si>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</si>
  <si>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</si>
  <si>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</si>
  <si>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</si>
  <si>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</si>
  <si>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</si>
  <si>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</si>
  <si>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</si>
  <si>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</si>
  <si>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</si>
  <si>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</si>
  <si>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</si>
  <si>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</si>
  <si>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</si>
  <si>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</si>
  <si>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</si>
  <si>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</si>
  <si>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</si>
  <si>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</si>
  <si>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</si>
  <si>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</si>
  <si>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</si>
  <si>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</si>
  <si>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</si>
  <si>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</si>
  <si>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</si>
  <si>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</si>
  <si>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</si>
  <si>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</si>
  <si>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</si>
  <si>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</si>
  <si>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</si>
  <si>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</si>
  <si>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</si>
  <si>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</si>
  <si>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</si>
  <si>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</si>
  <si>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</si>
  <si>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</si>
  <si>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</si>
  <si>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</si>
  <si>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</si>
  <si>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</si>
  <si>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</si>
  <si>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</si>
  <si>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</si>
  <si>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</si>
  <si>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</si>
  <si>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</si>
  <si>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</si>
  <si>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</si>
  <si>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</si>
  <si>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</si>
  <si>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</si>
  <si>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</si>
  <si>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</si>
  <si>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</si>
  <si>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</si>
  <si>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</si>
  <si>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</si>
  <si>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</si>
  <si>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</si>
  <si>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</si>
  <si>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</si>
  <si>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</si>
  <si>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</si>
  <si>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</si>
  <si>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</si>
  <si>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</si>
  <si>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</si>
  <si>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</si>
  <si>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</si>
  <si>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</si>
  <si>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</si>
  <si>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</si>
  <si>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</si>
  <si>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</si>
  <si>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</si>
  <si>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</si>
  <si>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</si>
  <si>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</si>
  <si>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</si>
  <si>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</si>
  <si>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</si>
  <si>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</si>
  <si>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</si>
  <si>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</si>
  <si>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</si>
  <si>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</si>
  <si>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</si>
  <si>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</si>
  <si>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</si>
  <si>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</si>
  <si>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</si>
  <si>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</si>
  <si>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</si>
  <si>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</si>
  <si>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</si>
  <si>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</si>
  <si>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</si>
  <si>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</si>
  <si>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</si>
  <si>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</si>
  <si>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</si>
  <si>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</si>
  <si>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</si>
  <si>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</si>
  <si>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</si>
  <si>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</si>
  <si>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</si>
  <si>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</si>
  <si>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</si>
  <si>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</si>
  <si>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</si>
  <si>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</si>
  <si>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</si>
  <si>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</si>
  <si>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</si>
  <si>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</si>
  <si>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</si>
  <si>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</si>
  <si>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</si>
  <si>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</si>
  <si>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</si>
  <si>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</si>
  <si>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</si>
  <si>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</si>
  <si>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</si>
  <si>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</si>
  <si>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</si>
  <si>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</si>
  <si>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</si>
  <si>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</si>
  <si>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</si>
  <si>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</si>
  <si>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</si>
  <si>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</si>
  <si>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</si>
  <si>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</si>
  <si>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</si>
  <si>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</si>
  <si>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</si>
  <si>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</si>
  <si>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</si>
  <si>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</si>
  <si>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</si>
  <si>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</si>
  <si>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</si>
  <si>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</si>
  <si>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</si>
  <si>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</si>
  <si>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</si>
  <si>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</si>
  <si>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</si>
  <si>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</si>
  <si>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</si>
  <si>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</si>
  <si>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</si>
  <si>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</si>
  <si>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</si>
  <si>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</si>
  <si>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</si>
  <si>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</si>
  <si>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</si>
  <si>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</si>
  <si>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</si>
  <si>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</si>
  <si>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</si>
  <si>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</si>
  <si>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</si>
  <si>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</si>
  <si>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</si>
  <si>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</si>
  <si>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</si>
  <si>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</si>
  <si>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</si>
  <si>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</si>
  <si>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</si>
  <si>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</si>
  <si>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</si>
  <si>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</si>
  <si>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</si>
  <si>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</si>
  <si>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</si>
  <si>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</si>
  <si>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</si>
  <si>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</si>
  <si>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</si>
  <si>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</si>
  <si>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</si>
  <si>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</si>
  <si>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</si>
  <si>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</si>
  <si>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</si>
  <si>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</si>
  <si>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</si>
  <si>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</si>
  <si>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</si>
  <si>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</si>
  <si>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</si>
  <si>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</si>
  <si>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</si>
  <si>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</si>
  <si>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</si>
  <si>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</si>
  <si>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</si>
  <si>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</si>
  <si>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</si>
  <si>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</si>
  <si>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</si>
  <si>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</si>
  <si>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</si>
  <si>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</si>
  <si>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</si>
  <si>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</si>
  <si>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</si>
  <si>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</si>
  <si>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</si>
  <si>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</si>
  <si>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</si>
  <si>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</si>
  <si>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</si>
  <si>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</si>
  <si>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</si>
  <si>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</si>
  <si>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</si>
  <si>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</si>
  <si>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</si>
  <si>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</si>
  <si>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</si>
  <si>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</si>
  <si>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</si>
  <si>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</si>
  <si>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</si>
  <si>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</si>
  <si>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</si>
  <si>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</si>
  <si>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</si>
  <si>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</si>
  <si>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</si>
  <si>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</si>
  <si>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</si>
  <si>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</si>
  <si>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</si>
  <si>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</si>
  <si>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</si>
  <si>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</si>
  <si>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</si>
  <si>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</si>
  <si>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</si>
  <si>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</si>
  <si>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</si>
  <si>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</si>
  <si>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</si>
  <si>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</si>
  <si>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</si>
  <si>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</si>
  <si>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</si>
  <si>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</si>
  <si>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</si>
  <si>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</si>
  <si>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</si>
  <si>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</si>
  <si>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</si>
  <si>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</si>
  <si>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</si>
  <si>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</si>
  <si>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</si>
  <si>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</si>
  <si>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</si>
  <si>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</si>
  <si>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</si>
  <si>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</si>
  <si>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</si>
  <si>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</si>
  <si>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</si>
  <si>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</si>
  <si>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</si>
  <si>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</si>
  <si>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</si>
  <si>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</si>
  <si>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</si>
  <si>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</si>
  <si>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</si>
  <si>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</si>
  <si>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</si>
  <si>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</si>
  <si>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</si>
  <si>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</si>
  <si>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</si>
  <si>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</si>
  <si>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</si>
  <si>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</si>
  <si>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</si>
  <si>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</si>
  <si>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</si>
  <si>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</si>
  <si>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</si>
  <si>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</si>
  <si>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</si>
  <si>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</si>
  <si>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</si>
  <si>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</si>
  <si>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</si>
  <si>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</si>
  <si>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</si>
  <si>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</si>
  <si>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</si>
  <si>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</si>
  <si>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</si>
  <si>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</si>
  <si>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</si>
  <si>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</si>
  <si>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</si>
  <si>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</si>
  <si>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</si>
  <si>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</si>
  <si>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</si>
  <si>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</si>
  <si>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</si>
  <si>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</si>
  <si>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</si>
  <si>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</si>
  <si>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</si>
  <si>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</si>
  <si>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</si>
  <si>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</si>
  <si>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</si>
  <si>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</si>
  <si>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</si>
  <si>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</si>
  <si>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</si>
  <si>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</si>
  <si>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</si>
  <si>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</si>
  <si>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</si>
  <si>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</si>
  <si>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</si>
  <si>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</si>
  <si>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</si>
  <si>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</si>
  <si>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</si>
  <si>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</si>
  <si>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</si>
  <si>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</si>
  <si>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</si>
  <si>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</si>
  <si>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</si>
  <si>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</si>
  <si>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</si>
  <si>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</si>
  <si>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</si>
  <si>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</si>
  <si>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</si>
  <si>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</si>
  <si>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</si>
  <si>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</si>
  <si>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</si>
  <si>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</si>
  <si>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</si>
  <si>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</si>
  <si>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</si>
  <si>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</si>
  <si>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</si>
  <si>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</si>
  <si>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</si>
  <si>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</si>
  <si>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</si>
  <si>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</si>
  <si>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</si>
  <si>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</si>
  <si>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</si>
  <si>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</si>
  <si>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</si>
  <si>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</si>
  <si>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</si>
  <si>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</si>
  <si>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</si>
  <si>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</si>
  <si>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</si>
  <si>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</si>
  <si>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</si>
  <si>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</si>
  <si>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</si>
  <si>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</si>
  <si>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</si>
  <si>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</si>
  <si>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</si>
  <si>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</si>
  <si>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</si>
  <si>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</si>
  <si>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</si>
  <si>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</si>
  <si>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</si>
  <si>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</si>
  <si>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</si>
  <si>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</si>
  <si>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</si>
  <si>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</si>
  <si>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</si>
  <si>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</si>
  <si>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</si>
  <si>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</si>
  <si>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</si>
  <si>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</si>
  <si>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</si>
  <si>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</si>
  <si>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</si>
  <si>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</si>
  <si>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</si>
  <si>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</si>
  <si>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</si>
  <si>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</si>
  <si>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</si>
  <si>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</si>
  <si>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</si>
  <si>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</si>
  <si>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</si>
  <si>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</si>
  <si>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</si>
  <si>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</si>
  <si>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</si>
  <si>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</si>
  <si>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</si>
  <si>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</si>
  <si>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</si>
  <si>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</si>
  <si>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</si>
  <si>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</si>
  <si>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</si>
  <si>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</si>
  <si>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</si>
  <si>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</si>
  <si>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</si>
  <si>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</si>
  <si>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</si>
  <si>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</si>
  <si>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</si>
  <si>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</si>
  <si>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</si>
  <si>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</si>
  <si>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</si>
  <si>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</si>
  <si>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</si>
  <si>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</si>
  <si>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</si>
  <si>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</si>
  <si>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</si>
  <si>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</si>
  <si>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</si>
  <si>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</si>
  <si>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</si>
  <si>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</si>
  <si>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</si>
  <si>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</si>
  <si>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</si>
  <si>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</si>
  <si>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</si>
  <si>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</si>
  <si>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</si>
  <si>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</si>
  <si>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</si>
  <si>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</si>
  <si>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</si>
  <si>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</si>
  <si>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</si>
  <si>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</si>
  <si>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</si>
  <si>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</si>
  <si>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</si>
  <si>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</si>
  <si>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</si>
  <si>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</si>
  <si>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</si>
  <si>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</si>
  <si>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</si>
  <si>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</si>
  <si>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</si>
  <si>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</si>
  <si>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</si>
  <si>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</si>
  <si>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</si>
  <si>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</si>
  <si>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</si>
  <si>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</si>
  <si>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</si>
  <si>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</si>
  <si>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</si>
  <si>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</si>
  <si>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</si>
  <si>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</si>
  <si>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</si>
  <si>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</si>
  <si>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</si>
  <si>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</si>
  <si>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</si>
  <si>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</si>
  <si>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</si>
  <si>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</si>
  <si>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</si>
  <si>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</si>
  <si>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</si>
  <si>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</si>
  <si>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</si>
  <si>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</si>
  <si>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</si>
  <si>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</si>
  <si>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</si>
  <si>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</si>
  <si>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</si>
  <si>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</si>
  <si>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</si>
  <si>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</si>
  <si>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</si>
  <si>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</si>
  <si>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</si>
  <si>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</si>
  <si>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</si>
  <si>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</si>
  <si>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</si>
  <si>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</si>
  <si>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</si>
  <si>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</si>
  <si>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</si>
  <si>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</si>
  <si>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</si>
  <si>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</si>
  <si>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</si>
  <si>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</si>
  <si>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</si>
  <si>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</si>
  <si>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</si>
  <si>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</si>
  <si>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</si>
  <si>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</si>
  <si>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</si>
  <si>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</si>
  <si>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</si>
  <si>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</si>
  <si>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</si>
  <si>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</si>
  <si>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</si>
  <si>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</si>
  <si>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</si>
  <si>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</si>
  <si>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</si>
  <si>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</si>
  <si>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</si>
  <si>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</si>
  <si>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</si>
  <si>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</si>
  <si>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</si>
  <si>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</si>
  <si>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</si>
  <si>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</si>
  <si>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</si>
  <si>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</si>
  <si>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</si>
  <si>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</si>
  <si>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</si>
  <si>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</si>
  <si>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</si>
  <si>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</si>
  <si>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</si>
  <si>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</si>
  <si>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</si>
  <si>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</si>
  <si>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</si>
  <si>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</si>
  <si>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</si>
  <si>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</si>
  <si>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</si>
  <si>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</si>
  <si>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</si>
  <si>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</si>
  <si>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</si>
  <si>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</si>
  <si>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</si>
  <si>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</si>
  <si>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</si>
  <si>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</si>
  <si>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</si>
  <si>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</si>
  <si>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</si>
  <si>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</si>
  <si>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</si>
  <si>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</si>
  <si>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</si>
  <si>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</si>
  <si>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</si>
  <si>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</si>
  <si>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</si>
  <si>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</si>
  <si>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</si>
  <si>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</si>
  <si>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</si>
  <si>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</si>
  <si>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</si>
  <si>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</si>
  <si>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</si>
  <si>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</si>
  <si>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</si>
  <si>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</si>
  <si>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</si>
  <si>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</si>
  <si>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</si>
  <si>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</si>
  <si>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</si>
  <si>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</si>
  <si>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</si>
  <si>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</si>
  <si>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</si>
  <si>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</si>
  <si>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</si>
  <si>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</si>
  <si>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</si>
  <si>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</si>
  <si>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</si>
  <si>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</si>
  <si>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</si>
  <si>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</si>
  <si>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</si>
  <si>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</si>
  <si>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</si>
  <si>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</si>
  <si>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</si>
  <si>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</si>
  <si>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</si>
  <si>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</si>
  <si>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</si>
  <si>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</si>
  <si>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</si>
  <si>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</si>
  <si>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</si>
  <si>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</si>
  <si>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</si>
  <si>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</si>
  <si>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</si>
  <si>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</si>
  <si>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</si>
  <si>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</si>
  <si>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</si>
  <si>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</si>
  <si>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</si>
  <si>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</si>
  <si>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</si>
  <si>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</si>
  <si>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</si>
  <si>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</si>
  <si>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</si>
  <si>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</si>
  <si>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</si>
  <si>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</si>
  <si>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</si>
  <si>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</si>
  <si>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</si>
  <si>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</si>
  <si>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</si>
  <si>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</si>
  <si>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</si>
  <si>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</si>
  <si>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</si>
  <si>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</si>
  <si>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</si>
  <si>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</si>
  <si>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</si>
  <si>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</si>
  <si>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</si>
  <si>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</si>
  <si>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</si>
  <si>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</si>
  <si>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</si>
  <si>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</si>
  <si>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</si>
  <si>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</si>
  <si>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</si>
  <si>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</si>
  <si>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</si>
  <si>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</si>
  <si>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</si>
  <si>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</si>
  <si>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</si>
  <si>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</si>
  <si>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</si>
  <si>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</si>
  <si>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</si>
  <si>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</si>
  <si>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</si>
  <si>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</si>
  <si>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</si>
  <si>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</si>
  <si>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</si>
  <si>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</si>
  <si>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</si>
  <si>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</si>
  <si>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</si>
  <si>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</si>
  <si>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</si>
  <si>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</si>
  <si>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</si>
  <si>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</si>
  <si>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</si>
  <si>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</si>
  <si>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</si>
  <si>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</si>
  <si>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</si>
  <si>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</si>
  <si>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</si>
  <si>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</si>
  <si>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</si>
  <si>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</si>
  <si>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</si>
  <si>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</si>
  <si>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</si>
  <si>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</si>
  <si>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</si>
  <si>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</si>
  <si>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</si>
  <si>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</si>
  <si>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</si>
  <si>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</si>
  <si>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</si>
  <si>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</si>
  <si>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</si>
  <si>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</si>
  <si>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</si>
  <si>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</si>
  <si>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</si>
  <si>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</si>
  <si>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</si>
  <si>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</si>
  <si>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</si>
  <si>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</si>
  <si>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</si>
  <si>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</si>
  <si>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</si>
  <si>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</si>
  <si>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</si>
  <si>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</si>
  <si>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</si>
  <si>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</si>
  <si>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</si>
  <si>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</si>
  <si>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</si>
  <si>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</si>
  <si>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</si>
  <si>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</si>
  <si>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</si>
  <si>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</si>
  <si>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</si>
  <si>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</si>
  <si>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</si>
  <si>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</si>
  <si>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</si>
  <si>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</si>
  <si>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</si>
  <si>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</si>
  <si>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</si>
  <si>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</si>
  <si>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</si>
  <si>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</si>
  <si>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</si>
  <si>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</si>
  <si>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</si>
  <si>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</si>
  <si>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</si>
  <si>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</si>
  <si>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</si>
  <si>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</si>
  <si>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</si>
  <si>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</si>
  <si>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</si>
  <si>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</si>
  <si>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</si>
  <si>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</si>
  <si>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</si>
  <si>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</si>
  <si>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</si>
  <si>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</si>
  <si>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</si>
  <si>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</si>
  <si>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</si>
  <si>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</si>
  <si>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</si>
  <si>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</si>
  <si>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</si>
  <si>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</si>
  <si>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</si>
  <si>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</si>
  <si>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</si>
  <si>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</si>
  <si>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</si>
  <si>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</si>
  <si>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</si>
  <si>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</si>
  <si>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</si>
  <si>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</si>
  <si>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</si>
  <si>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</si>
  <si>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</si>
  <si>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</si>
  <si>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</si>
  <si>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</si>
  <si>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</si>
  <si>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</si>
  <si>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</si>
  <si>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</si>
  <si>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</si>
  <si>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</si>
  <si>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</si>
  <si>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</si>
  <si>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</si>
  <si>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</si>
  <si>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</si>
  <si>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</si>
  <si>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</si>
  <si>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</si>
  <si>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</si>
  <si>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</si>
  <si>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</si>
  <si>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</si>
  <si>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</si>
  <si>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</si>
  <si>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</si>
  <si>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</si>
  <si>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</si>
  <si>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</si>
  <si>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</si>
  <si>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</si>
  <si>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</si>
  <si>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</si>
  <si>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</si>
  <si>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</si>
  <si>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</si>
  <si>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</si>
  <si>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</si>
  <si>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</si>
  <si>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</si>
  <si>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</si>
  <si>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</si>
  <si>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</si>
  <si>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</si>
  <si>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</si>
  <si>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</si>
  <si>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</si>
  <si>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</si>
  <si>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</si>
  <si>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</si>
  <si>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</si>
  <si>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</si>
  <si>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</si>
  <si>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</si>
  <si>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</si>
  <si>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</si>
  <si>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</si>
  <si>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</si>
  <si>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</si>
  <si>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</si>
  <si>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</si>
  <si>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</si>
  <si>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</si>
  <si>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</si>
  <si>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</si>
  <si>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</si>
  <si>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</si>
  <si>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</si>
  <si>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</si>
  <si>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</si>
  <si>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</si>
  <si>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</si>
  <si>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</si>
  <si>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</si>
  <si>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</si>
  <si>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</si>
  <si>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</si>
  <si>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</si>
  <si>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</si>
  <si>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</si>
  <si>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</si>
  <si>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</si>
  <si>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</si>
  <si>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</si>
  <si>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</si>
  <si>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</si>
  <si>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</si>
  <si>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</si>
  <si>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</si>
  <si>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</si>
  <si>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</si>
  <si>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</si>
  <si>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</si>
  <si>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</si>
  <si>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</si>
  <si>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</si>
  <si>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</si>
  <si>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</si>
  <si>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</si>
  <si>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</si>
  <si>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</si>
  <si>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</si>
  <si>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</si>
  <si>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</si>
  <si>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</si>
  <si>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</si>
  <si>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</si>
  <si>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</si>
  <si>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</si>
  <si>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</si>
  <si>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</si>
  <si>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</si>
  <si>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</si>
  <si>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</si>
  <si>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</si>
  <si>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</si>
  <si>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</si>
  <si>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</si>
  <si>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</si>
  <si>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</si>
  <si>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</si>
  <si>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</si>
  <si>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</si>
  <si>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</si>
  <si>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</si>
  <si>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</si>
  <si>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</si>
  <si>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</si>
  <si>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</si>
  <si>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</si>
  <si>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</si>
  <si>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</si>
  <si>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</si>
  <si>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</si>
  <si>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</si>
  <si>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</si>
  <si>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</si>
  <si>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</si>
  <si>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</si>
  <si>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</si>
  <si>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</si>
  <si>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</si>
  <si>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</si>
  <si>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</si>
  <si>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</si>
  <si>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</si>
  <si>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</si>
  <si>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</si>
  <si>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</si>
  <si>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</si>
  <si>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</si>
  <si>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</si>
  <si>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</si>
  <si>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</si>
  <si>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</si>
  <si>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</si>
  <si>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</si>
  <si>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</si>
  <si>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</si>
  <si>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</si>
  <si>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</si>
  <si>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</si>
  <si>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</si>
  <si>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</si>
  <si>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</si>
  <si>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</si>
  <si>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</si>
  <si>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</si>
  <si>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</si>
  <si>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</si>
  <si>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</si>
  <si>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</si>
  <si>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</si>
  <si>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</si>
  <si>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</si>
  <si>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</si>
  <si>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</si>
  <si>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</si>
  <si>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</si>
  <si>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</si>
  <si>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</si>
  <si>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</si>
  <si>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</si>
  <si>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</si>
  <si>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</si>
  <si>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</si>
  <si>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</si>
  <si>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</si>
  <si>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</si>
  <si>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</si>
  <si>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</si>
  <si>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</si>
  <si>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</si>
  <si>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</si>
  <si>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</si>
  <si>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</si>
  <si>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</si>
  <si>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</si>
  <si>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</si>
  <si>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</si>
  <si>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</si>
  <si>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</si>
  <si>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</si>
  <si>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</si>
  <si>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</si>
  <si>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</si>
  <si>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</si>
  <si>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</si>
  <si>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</si>
  <si>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</si>
  <si>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</si>
  <si>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</si>
  <si>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</si>
  <si>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</si>
  <si>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</si>
  <si>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</si>
  <si>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</si>
  <si>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</si>
  <si>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</si>
  <si>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</si>
  <si>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</si>
  <si>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</si>
  <si>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</si>
  <si>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</si>
  <si>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</si>
  <si>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</si>
  <si>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</si>
  <si>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</si>
  <si>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</si>
  <si>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</si>
  <si>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</si>
  <si>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</si>
  <si>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</si>
  <si>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</si>
  <si>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</si>
  <si>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</si>
  <si>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</si>
  <si>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</si>
  <si>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</si>
  <si>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</si>
  <si>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</si>
  <si>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</si>
  <si>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</si>
  <si>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</si>
  <si>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</si>
  <si>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</si>
  <si>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</si>
  <si>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</si>
  <si>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</si>
  <si>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</si>
  <si>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</si>
  <si>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</si>
  <si>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</si>
  <si>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</si>
  <si>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</si>
  <si>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</si>
  <si>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</si>
  <si>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</si>
  <si>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</si>
  <si>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</si>
  <si>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</si>
  <si>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</si>
  <si>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</si>
  <si>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</si>
  <si>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</si>
  <si>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</si>
  <si>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</si>
  <si>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</si>
  <si>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</si>
  <si>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</si>
  <si>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</si>
  <si>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</si>
  <si>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</si>
  <si>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</si>
  <si>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</si>
  <si>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</si>
  <si>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</si>
  <si>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</si>
  <si>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</si>
  <si>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</si>
  <si>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</si>
  <si>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</si>
  <si>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</si>
  <si>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</si>
  <si>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</si>
  <si>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</si>
  <si>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</si>
  <si>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</si>
  <si>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</si>
  <si>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</si>
  <si>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</si>
  <si>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</si>
  <si>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</si>
  <si>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</si>
  <si>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</si>
  <si>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</si>
  <si>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</si>
  <si>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</si>
  <si>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</si>
  <si>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</si>
  <si>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</si>
  <si>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</si>
  <si>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</si>
  <si>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</si>
  <si>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</si>
  <si>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</si>
  <si>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</si>
  <si>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</si>
  <si>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</si>
  <si>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</si>
  <si>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</si>
  <si>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</si>
  <si>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</si>
  <si>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</si>
  <si>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</si>
  <si>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</si>
  <si>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</si>
  <si>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</si>
  <si>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</si>
  <si>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</si>
  <si>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</si>
  <si>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</si>
  <si>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</si>
  <si>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</si>
  <si>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</si>
  <si>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</si>
  <si>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</si>
  <si>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</si>
  <si>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</si>
  <si>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</si>
  <si>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</si>
  <si>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</si>
  <si>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</si>
  <si>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</si>
  <si>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</si>
  <si>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</si>
  <si>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</si>
  <si>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</si>
  <si>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</si>
  <si>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</si>
  <si>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</si>
  <si>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</si>
  <si>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</si>
  <si>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</si>
  <si>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</si>
  <si>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</si>
  <si>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</si>
  <si>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</si>
  <si>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</si>
  <si>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</si>
  <si>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</si>
  <si>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</si>
  <si>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</si>
  <si>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</si>
  <si>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</si>
  <si>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</si>
  <si>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</si>
  <si>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</si>
  <si>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</si>
  <si>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</si>
  <si>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</si>
  <si>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</si>
  <si>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</si>
  <si>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</si>
  <si>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</si>
  <si>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</si>
  <si>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</si>
  <si>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</si>
  <si>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</si>
  <si>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</si>
  <si>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</si>
  <si>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</si>
  <si>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</si>
  <si>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</si>
  <si>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</si>
  <si>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</si>
  <si>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</si>
  <si>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</si>
  <si>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</si>
  <si>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</si>
  <si>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</si>
  <si>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</si>
  <si>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</si>
  <si>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</si>
  <si>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</si>
  <si>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</si>
  <si>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</si>
  <si>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</si>
  <si>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</si>
  <si>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</si>
  <si>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</si>
  <si>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</si>
  <si>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</si>
  <si>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</si>
  <si>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</si>
  <si>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</si>
  <si>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</si>
  <si>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</si>
  <si>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</si>
  <si>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</si>
  <si>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</si>
  <si>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</si>
  <si>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</si>
  <si>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</si>
  <si>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</si>
  <si>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</si>
  <si>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</si>
  <si>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</si>
  <si>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</si>
  <si>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</si>
  <si>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</si>
  <si>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</si>
  <si>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</si>
  <si>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</si>
  <si>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</si>
  <si>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</si>
  <si>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</si>
  <si>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</si>
  <si>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</si>
  <si>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</si>
  <si>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</si>
  <si>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</si>
  <si>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</si>
  <si>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</si>
  <si>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</si>
  <si>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</si>
  <si>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</si>
  <si>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</si>
  <si>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</si>
  <si>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</si>
  <si>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</si>
  <si>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</si>
  <si>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</si>
  <si>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</si>
  <si>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</si>
  <si>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</si>
  <si>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</si>
  <si>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</si>
  <si>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</si>
  <si>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</si>
  <si>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</si>
  <si>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</si>
  <si>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</si>
  <si>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</si>
  <si>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</si>
  <si>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</si>
  <si>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</si>
  <si>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</si>
  <si>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</si>
  <si>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</si>
  <si>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</si>
  <si>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</si>
  <si>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</si>
  <si>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</si>
  <si>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</si>
  <si>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</si>
  <si>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</si>
  <si>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</si>
  <si>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</si>
  <si>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</si>
  <si>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</si>
  <si>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</si>
  <si>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</si>
  <si>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</si>
  <si>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</si>
  <si>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</si>
  <si>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</si>
  <si>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</si>
  <si>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</si>
  <si>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</si>
  <si>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</si>
  <si>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</si>
  <si>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</si>
  <si>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</si>
  <si>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</si>
  <si>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</si>
  <si>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</si>
  <si>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</si>
  <si>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</si>
  <si>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</si>
  <si>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</si>
  <si>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</si>
  <si>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</si>
  <si>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</si>
  <si>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</si>
  <si>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</si>
  <si>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</si>
  <si>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</si>
  <si>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</si>
  <si>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</si>
  <si>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</si>
  <si>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</si>
  <si>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</si>
  <si>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</si>
  <si>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</si>
  <si>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</si>
  <si>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</si>
  <si>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</si>
  <si>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</si>
  <si>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</si>
  <si>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</si>
  <si>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</si>
  <si>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</si>
  <si>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</si>
  <si>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</si>
  <si>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</si>
  <si>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</si>
  <si>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</si>
  <si>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</si>
  <si>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</si>
  <si>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</si>
  <si>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</si>
  <si>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</si>
  <si>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</si>
  <si>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</si>
  <si>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</si>
  <si>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</si>
  <si>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</si>
  <si>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</si>
  <si>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</si>
  <si>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</si>
  <si>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</si>
  <si>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</si>
  <si>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</si>
  <si>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</si>
  <si>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</si>
  <si>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</si>
  <si>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</si>
  <si>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</si>
  <si>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</si>
  <si>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</si>
  <si>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</si>
  <si>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</si>
  <si>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</si>
  <si>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</si>
  <si>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</si>
  <si>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</si>
  <si>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</si>
  <si>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</si>
  <si>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</si>
  <si>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</si>
  <si>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</si>
  <si>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</si>
  <si>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</si>
  <si>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</si>
  <si>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</si>
  <si>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</si>
  <si>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</si>
  <si>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</si>
  <si>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</si>
  <si>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</si>
  <si>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</si>
  <si>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</si>
  <si>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</si>
  <si>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</si>
  <si>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</si>
  <si>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</si>
  <si>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</si>
  <si>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</si>
  <si>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</si>
  <si>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</si>
  <si>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</si>
  <si>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</si>
  <si>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</si>
  <si>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</si>
  <si>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</si>
  <si>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</si>
  <si>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</si>
  <si>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</si>
  <si>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</si>
  <si>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</si>
  <si>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</si>
  <si>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</si>
  <si>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</si>
  <si>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</si>
  <si>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</si>
  <si>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</si>
  <si>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</si>
  <si>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</si>
  <si>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</si>
  <si>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</si>
  <si>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</si>
  <si>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</si>
  <si>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</si>
  <si>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</si>
  <si>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</si>
  <si>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</si>
  <si>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</si>
  <si>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</si>
  <si>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</si>
  <si>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</si>
  <si>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</si>
  <si>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</si>
  <si>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</si>
  <si>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</si>
  <si>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</si>
  <si>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</si>
  <si>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</si>
  <si>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</si>
  <si>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</si>
  <si>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</si>
  <si>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</si>
  <si>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</si>
  <si>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</si>
  <si>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</si>
  <si>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</si>
  <si>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</si>
  <si>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</si>
  <si>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</si>
  <si>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</si>
  <si>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</si>
  <si>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</si>
  <si>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</si>
  <si>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</si>
  <si>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</si>
  <si>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</si>
  <si>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</si>
  <si>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</si>
  <si>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</si>
  <si>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</si>
  <si>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</si>
  <si>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</si>
  <si>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</si>
  <si>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</si>
  <si>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</si>
  <si>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</si>
  <si>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</si>
  <si>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</si>
  <si>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</si>
  <si>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</si>
  <si>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</si>
  <si>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</si>
  <si>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</si>
  <si>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</si>
  <si>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</si>
  <si>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</si>
  <si>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</si>
  <si>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</si>
  <si>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</si>
  <si>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</si>
  <si>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</si>
  <si>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</si>
  <si>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</si>
  <si>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</si>
  <si>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</si>
  <si>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</si>
  <si>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</si>
  <si>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</si>
  <si>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</si>
  <si>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</si>
  <si>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</si>
  <si>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</si>
  <si>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</si>
  <si>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</si>
  <si>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</si>
  <si>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</si>
  <si>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</si>
  <si>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</si>
  <si>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</si>
  <si>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</si>
  <si>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</si>
  <si>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</si>
  <si>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</si>
  <si>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</si>
  <si>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</si>
  <si>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</si>
  <si>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</si>
  <si>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</si>
  <si>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</si>
  <si>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</si>
  <si>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</si>
  <si>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</si>
  <si>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</si>
  <si>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</si>
  <si>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</si>
  <si>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</si>
  <si>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</si>
  <si>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</si>
  <si>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</si>
  <si>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</si>
  <si>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</si>
  <si>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</si>
  <si>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</si>
  <si>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</si>
  <si>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</si>
  <si>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</si>
  <si>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</si>
  <si>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</si>
  <si>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</si>
  <si>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</si>
  <si>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</si>
  <si>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</si>
  <si>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</si>
  <si>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</si>
  <si>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</si>
  <si>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</si>
  <si>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</si>
  <si>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</si>
  <si>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</si>
  <si>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</si>
  <si>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</si>
  <si>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</si>
  <si>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</si>
  <si>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</si>
  <si>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</si>
  <si>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</si>
  <si>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</si>
  <si>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</si>
  <si>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</si>
  <si>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</si>
  <si>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</si>
  <si>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</si>
  <si>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</si>
  <si>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</si>
  <si>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</si>
  <si>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</si>
  <si>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</si>
  <si>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</si>
  <si>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</si>
  <si>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</si>
  <si>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</si>
  <si>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</si>
  <si>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</si>
  <si>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</si>
  <si>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</si>
  <si>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</si>
  <si>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</si>
  <si>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</si>
  <si>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</si>
  <si>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</si>
  <si>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</si>
  <si>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</si>
  <si>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</si>
  <si>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</si>
  <si>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</si>
  <si>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</si>
  <si>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</si>
  <si>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</si>
  <si>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</si>
  <si>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</si>
  <si>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</si>
  <si>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</si>
  <si>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</si>
  <si>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</si>
  <si>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</si>
  <si>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</si>
  <si>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</si>
  <si>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</si>
  <si>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</si>
  <si>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</si>
  <si>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</si>
  <si>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</si>
  <si>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</si>
  <si>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</si>
  <si>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</si>
  <si>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</si>
  <si>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</si>
  <si>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</si>
  <si>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</si>
  <si>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</si>
  <si>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</si>
  <si>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</si>
  <si>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</si>
  <si>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</si>
  <si>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</si>
  <si>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</si>
  <si>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</si>
  <si>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</si>
  <si>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</si>
  <si>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</si>
  <si>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</si>
  <si>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</si>
  <si>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</si>
  <si>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</si>
  <si>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</si>
  <si>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</si>
  <si>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</si>
  <si>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</si>
  <si>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</si>
  <si>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</si>
  <si>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</si>
  <si>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</si>
  <si>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</si>
  <si>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</si>
  <si>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</si>
  <si>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</si>
  <si>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</si>
  <si>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</si>
  <si>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</si>
  <si>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</si>
  <si>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</si>
  <si>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</si>
  <si>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</si>
  <si>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</si>
  <si>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</si>
  <si>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</si>
  <si>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</si>
  <si>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</si>
  <si>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</si>
  <si>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</si>
  <si>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</si>
  <si>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</si>
  <si>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</si>
  <si>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</si>
  <si>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</si>
  <si>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</si>
  <si>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</si>
  <si>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</si>
  <si>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</si>
  <si>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</si>
  <si>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</si>
  <si>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</si>
  <si>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</si>
  <si>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</si>
  <si>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</si>
  <si>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</si>
  <si>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</si>
  <si>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</si>
  <si>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</si>
  <si>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</si>
  <si>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</si>
  <si>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</si>
  <si>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</si>
  <si>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</si>
  <si>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</si>
  <si>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</si>
  <si>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</si>
  <si>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</si>
  <si>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</si>
  <si>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</si>
  <si>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</si>
  <si>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</si>
  <si>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</si>
  <si>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</si>
  <si>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</si>
  <si>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</si>
  <si>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</si>
  <si>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</si>
  <si>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</si>
  <si>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</si>
  <si>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</si>
  <si>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</si>
  <si>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</si>
  <si>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</si>
  <si>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</si>
  <si>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</si>
  <si>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</si>
  <si>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</si>
  <si>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</si>
  <si>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</si>
  <si>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</si>
  <si>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</si>
  <si>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</si>
  <si>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</si>
  <si>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</si>
  <si>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</si>
  <si>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</si>
  <si>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</si>
  <si>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</si>
  <si>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</si>
  <si>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</si>
  <si>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</si>
  <si>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</si>
  <si>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</si>
  <si>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</si>
  <si>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</si>
  <si>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</si>
  <si>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</si>
  <si>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</si>
  <si>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</si>
  <si>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</si>
  <si>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</si>
  <si>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</si>
  <si>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</si>
  <si>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</si>
  <si>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</si>
  <si>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</si>
  <si>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</si>
  <si>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</si>
  <si>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</si>
  <si>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</si>
  <si>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</si>
  <si>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</si>
  <si>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</si>
  <si>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</si>
  <si>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</si>
  <si>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</si>
  <si>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</si>
  <si>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</si>
  <si>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</si>
  <si>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</si>
  <si>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</si>
  <si>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</si>
  <si>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</si>
  <si>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</si>
  <si>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</si>
  <si>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</si>
  <si>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</si>
  <si>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</si>
  <si>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</si>
  <si>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</si>
  <si>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</si>
  <si>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</si>
  <si>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</si>
  <si>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</si>
  <si>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</si>
  <si>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</si>
  <si>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</si>
  <si>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</si>
  <si>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</si>
  <si>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</si>
  <si>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</si>
  <si>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</si>
  <si>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</si>
  <si>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</si>
  <si>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</si>
  <si>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</si>
  <si>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</si>
  <si>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</si>
  <si>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</si>
  <si>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</si>
  <si>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</si>
  <si>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</si>
  <si>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</si>
  <si>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</si>
  <si>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</si>
  <si>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</si>
  <si>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</si>
  <si>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</si>
  <si>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</si>
  <si>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</si>
  <si>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</si>
  <si>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</si>
  <si>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</si>
  <si>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</si>
  <si>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</si>
  <si>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</si>
  <si>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</si>
  <si>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</si>
  <si>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</si>
  <si>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</si>
  <si>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</si>
  <si>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</si>
  <si>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</si>
  <si>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</si>
  <si>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</si>
  <si>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</si>
  <si>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</si>
  <si>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</si>
  <si>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</si>
  <si>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</si>
  <si>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</si>
  <si>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</si>
  <si>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</si>
  <si>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</si>
  <si>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</si>
  <si>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</si>
  <si>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</si>
  <si>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</si>
  <si>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</si>
  <si>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</si>
  <si>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</si>
  <si>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</si>
  <si>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</si>
  <si>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</si>
  <si>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</si>
  <si>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</si>
  <si>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</si>
  <si>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</si>
  <si>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</si>
  <si>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</si>
  <si>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</si>
  <si>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</si>
  <si>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</si>
  <si>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</si>
  <si>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</si>
  <si>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</si>
  <si>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</si>
  <si>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</si>
  <si>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</si>
  <si>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</si>
  <si>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</si>
  <si>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</si>
  <si>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</si>
  <si>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</si>
  <si>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</si>
  <si>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</si>
  <si>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</si>
  <si>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</si>
  <si>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</si>
  <si>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</si>
  <si>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</si>
  <si>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</si>
  <si>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</si>
  <si>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</si>
  <si>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</si>
  <si>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</si>
  <si>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</si>
  <si>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</si>
  <si>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</si>
  <si>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</si>
  <si>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</si>
  <si>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</si>
  <si>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</si>
  <si>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</si>
  <si>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</si>
  <si>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</si>
  <si>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</si>
  <si>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</si>
  <si>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</si>
  <si>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</si>
  <si>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</si>
  <si>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</si>
  <si>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</si>
  <si>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</si>
  <si>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</si>
  <si>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</si>
  <si>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</si>
  <si>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</si>
  <si>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</si>
  <si>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</si>
  <si>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</si>
  <si>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</si>
  <si>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</si>
  <si>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</si>
  <si>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</si>
  <si>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</si>
  <si>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</si>
  <si>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</si>
  <si>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</si>
  <si>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</si>
  <si>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</si>
  <si>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</si>
  <si>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</si>
  <si>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</si>
  <si>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</si>
  <si>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</si>
  <si>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</si>
  <si>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</si>
  <si>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</si>
  <si>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</si>
  <si>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</si>
  <si>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</si>
  <si>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</si>
  <si>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</si>
  <si>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</si>
  <si>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</si>
  <si>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</si>
  <si>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</si>
  <si>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</si>
  <si>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</si>
  <si>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</si>
  <si>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</si>
  <si>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</si>
  <si>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</si>
  <si>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</si>
  <si>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</si>
  <si>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</si>
  <si>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</si>
  <si>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</si>
  <si>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</si>
  <si>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</si>
  <si>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</si>
  <si>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</si>
  <si>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</si>
  <si>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</si>
  <si>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</si>
  <si>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</si>
  <si>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</si>
  <si>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</si>
  <si>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</si>
  <si>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</si>
  <si>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</si>
  <si>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</si>
  <si>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</si>
  <si>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</si>
  <si>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</si>
  <si>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</si>
  <si>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</si>
  <si>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</si>
  <si>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</si>
  <si>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</si>
  <si>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</si>
  <si>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</si>
  <si>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</si>
  <si>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</si>
  <si>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</si>
  <si>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</si>
  <si>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</si>
  <si>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</si>
  <si>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</si>
  <si>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</si>
  <si>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</si>
  <si>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</si>
  <si>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</si>
  <si>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</si>
  <si>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</si>
  <si>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</si>
  <si>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</si>
  <si>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</si>
  <si>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</si>
  <si>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</si>
  <si>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</si>
  <si>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</si>
  <si>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</si>
  <si>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</si>
  <si>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</si>
  <si>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</si>
  <si>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</si>
  <si>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</si>
  <si>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</si>
  <si>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</si>
  <si>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</si>
  <si>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</si>
  <si>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</si>
  <si>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</si>
  <si>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</si>
  <si>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</si>
  <si>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</si>
  <si>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</si>
  <si>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</si>
  <si>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</si>
  <si>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</si>
  <si>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</si>
  <si>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</si>
  <si>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</si>
  <si>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</si>
  <si>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</si>
  <si>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</si>
  <si>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</si>
  <si>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</si>
  <si>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</si>
  <si>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</si>
  <si>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</si>
  <si>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</si>
  <si>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</si>
  <si>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</si>
  <si>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</si>
  <si>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</si>
  <si>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</si>
  <si>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</si>
  <si>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</si>
  <si>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</si>
  <si>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</si>
  <si>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</si>
  <si>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</si>
  <si>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</si>
  <si>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</si>
  <si>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</si>
  <si>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</si>
  <si>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</si>
  <si>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</si>
  <si>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</si>
  <si>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</si>
  <si>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</si>
  <si>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</si>
  <si>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</si>
  <si>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</si>
  <si>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</si>
  <si>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</si>
  <si>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</si>
  <si>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</si>
  <si>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</si>
  <si>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</si>
  <si>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</si>
  <si>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</si>
  <si>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</si>
  <si>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</si>
  <si>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</si>
  <si>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</si>
  <si>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</si>
  <si>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</si>
  <si>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</si>
  <si>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</si>
  <si>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</si>
  <si>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</si>
  <si>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</si>
  <si>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</si>
  <si>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</si>
  <si>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</si>
  <si>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</si>
  <si>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</si>
  <si>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</si>
  <si>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</si>
  <si>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</si>
  <si>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</si>
  <si>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</si>
  <si>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</si>
  <si>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</si>
  <si>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</si>
  <si>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</si>
  <si>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</si>
  <si>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</si>
  <si>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</si>
  <si>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</si>
  <si>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</si>
  <si>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</si>
  <si>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</si>
  <si>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</si>
  <si>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</si>
  <si>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</si>
  <si>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</si>
  <si>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</si>
  <si>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</si>
  <si>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</si>
  <si>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</si>
  <si>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</si>
  <si>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</si>
  <si>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</si>
  <si>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</si>
  <si>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</si>
  <si>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</si>
  <si>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</si>
  <si>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</si>
  <si>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</si>
  <si>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</si>
  <si>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</si>
  <si>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</si>
  <si>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</si>
  <si>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</si>
  <si>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</si>
  <si>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</si>
  <si>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</si>
  <si>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</si>
  <si>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</si>
  <si>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</si>
  <si>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</si>
  <si>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</si>
  <si>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</si>
  <si>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</si>
  <si>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</si>
  <si>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</si>
  <si>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</si>
  <si>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</si>
  <si>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</si>
  <si>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</si>
  <si>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</si>
  <si>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</si>
  <si>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</si>
  <si>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</si>
  <si>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</si>
  <si>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</si>
  <si>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</si>
  <si>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</si>
  <si>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</si>
  <si>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</si>
  <si>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</si>
  <si>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</si>
  <si>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</si>
  <si>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</si>
  <si>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</si>
  <si>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</si>
  <si>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</si>
  <si>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</si>
  <si>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</si>
  <si>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</si>
  <si>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</si>
  <si>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</si>
  <si>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</si>
  <si>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</si>
  <si>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</si>
  <si>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</si>
  <si>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</si>
  <si>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</si>
  <si>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</si>
  <si>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</si>
  <si>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</si>
  <si>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</si>
  <si>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</si>
  <si>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</si>
  <si>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</si>
  <si>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</si>
  <si>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</si>
  <si>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</si>
  <si>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</si>
  <si>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</si>
  <si>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</si>
  <si>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</si>
  <si>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</si>
  <si>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</si>
  <si>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</si>
  <si>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</si>
  <si>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</si>
  <si>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</si>
  <si>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</si>
  <si>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</si>
  <si>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</si>
  <si>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</si>
  <si>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</si>
  <si>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</si>
  <si>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</si>
  <si>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</si>
  <si>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</si>
  <si>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</si>
  <si>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</si>
  <si>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</si>
  <si>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</si>
  <si>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</si>
  <si>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</si>
  <si>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</si>
  <si>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</si>
  <si>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</si>
  <si>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</si>
  <si>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</si>
  <si>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</si>
  <si>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</si>
  <si>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</si>
  <si>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</si>
  <si>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</si>
  <si>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</si>
  <si>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</si>
  <si>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</si>
  <si>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</si>
  <si>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</si>
  <si>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</si>
  <si>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</si>
  <si>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</si>
  <si>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</si>
  <si>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</si>
  <si>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</si>
  <si>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</si>
  <si>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</si>
  <si>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</si>
  <si>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</si>
  <si>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</si>
  <si>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</si>
  <si>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</si>
  <si>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</si>
  <si>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</si>
  <si>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</si>
  <si>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</si>
  <si>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</si>
  <si>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</si>
  <si>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</si>
  <si>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</si>
  <si>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</si>
  <si>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</si>
  <si>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</si>
  <si>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</si>
  <si>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</si>
  <si>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</si>
  <si>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</si>
  <si>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</si>
  <si>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</si>
  <si>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</si>
  <si>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</si>
  <si>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</si>
  <si>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</si>
  <si>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</si>
  <si>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</si>
  <si>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</si>
  <si>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</si>
  <si>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</si>
  <si>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</si>
  <si>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</si>
  <si>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</si>
  <si>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</si>
  <si>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</si>
  <si>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</si>
  <si>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</si>
  <si>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</si>
  <si>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</si>
  <si>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</si>
  <si>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</si>
  <si>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</si>
  <si>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</si>
  <si>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</si>
  <si>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</si>
  <si>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</si>
  <si>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</si>
  <si>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</si>
  <si>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</si>
  <si>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</si>
  <si>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</si>
  <si>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</si>
  <si>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</si>
  <si>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</si>
  <si>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</si>
  <si>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</si>
  <si>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</si>
  <si>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</si>
  <si>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</si>
  <si>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</si>
  <si>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</si>
  <si>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</si>
  <si>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</si>
  <si>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</si>
  <si>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</si>
  <si>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</si>
  <si>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</si>
  <si>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</si>
  <si>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</si>
  <si>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</si>
  <si>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</si>
  <si>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</si>
  <si>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</si>
  <si>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</si>
  <si>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</si>
  <si>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</si>
  <si>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</si>
  <si>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</si>
  <si>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</si>
  <si>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</si>
  <si>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</si>
  <si>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</si>
  <si>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</si>
  <si>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</si>
  <si>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</si>
  <si>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</si>
  <si>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</si>
  <si>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</si>
  <si>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</si>
  <si>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</si>
  <si>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</si>
  <si>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</si>
  <si>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</si>
  <si>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</si>
  <si>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</si>
  <si>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</si>
  <si>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</si>
  <si>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</si>
  <si>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</si>
  <si>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</si>
  <si>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</si>
  <si>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</si>
  <si>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</si>
  <si>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</si>
  <si>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</si>
  <si>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</si>
  <si>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</si>
  <si>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</si>
  <si>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</si>
  <si>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</si>
  <si>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</si>
  <si>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</si>
  <si>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</si>
  <si>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</si>
  <si>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</si>
  <si>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</si>
  <si>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</si>
  <si>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</si>
  <si>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</si>
  <si>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</si>
  <si>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</si>
  <si>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</si>
  <si>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</si>
  <si>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</si>
  <si>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</si>
  <si>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</si>
  <si>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</si>
  <si>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</si>
  <si>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</si>
  <si>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</si>
  <si>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</si>
  <si>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</si>
  <si>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</si>
  <si>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</si>
  <si>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</si>
  <si>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</si>
  <si>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</si>
  <si>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</si>
  <si>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</si>
  <si>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</si>
  <si>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</si>
  <si>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</si>
  <si>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</si>
  <si>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</si>
  <si>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</si>
  <si>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</si>
  <si>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</si>
  <si>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</si>
  <si>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</si>
  <si>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</si>
  <si>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</si>
  <si>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</si>
  <si>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</si>
  <si>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</si>
  <si>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</si>
  <si>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</si>
  <si>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</si>
  <si>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</si>
  <si>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</si>
  <si>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</si>
  <si>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</si>
  <si>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</si>
  <si>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</si>
  <si>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</si>
  <si>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</si>
  <si>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</si>
  <si>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</si>
  <si>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</si>
  <si>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</si>
  <si>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</si>
  <si>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</si>
  <si>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</si>
  <si>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</si>
  <si>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</si>
  <si>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</si>
  <si>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</si>
  <si>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</si>
  <si>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</si>
  <si>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</si>
  <si>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</si>
  <si>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</si>
  <si>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</si>
  <si>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</si>
  <si>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</si>
  <si>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</si>
  <si>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</si>
  <si>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</si>
  <si>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</si>
  <si>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</si>
  <si>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</si>
  <si>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</si>
  <si>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</si>
  <si>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</si>
  <si>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</si>
  <si>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</si>
  <si>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</si>
  <si>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</si>
  <si>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</si>
  <si>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</si>
  <si>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</si>
  <si>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</si>
  <si>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</si>
  <si>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</si>
  <si>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</si>
  <si>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</si>
  <si>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</si>
  <si>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</si>
  <si>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</si>
  <si>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</si>
  <si>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</si>
  <si>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</si>
  <si>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</si>
  <si>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</si>
  <si>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</si>
  <si>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</si>
  <si>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</si>
  <si>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</si>
  <si>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</si>
  <si>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</si>
  <si>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</si>
  <si>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</si>
  <si>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</si>
  <si>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</si>
  <si>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</si>
  <si>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</si>
  <si>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</si>
  <si>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</si>
  <si>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</si>
  <si>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</si>
  <si>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</si>
  <si>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</si>
  <si>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</si>
  <si>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</si>
  <si>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</si>
  <si>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</si>
  <si>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</si>
  <si>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</si>
  <si>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</si>
  <si>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</si>
  <si>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</si>
  <si>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</si>
  <si>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</si>
  <si>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</si>
  <si>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</si>
  <si>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</si>
  <si>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</si>
  <si>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</si>
  <si>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</si>
  <si>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</si>
  <si>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</si>
  <si>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</si>
  <si>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</si>
  <si>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</si>
  <si>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</si>
  <si>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</si>
  <si>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</si>
  <si>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</si>
  <si>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</si>
  <si>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</si>
  <si>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</si>
  <si>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</si>
  <si>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</si>
  <si>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</si>
  <si>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</si>
  <si>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</si>
  <si>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</si>
  <si>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</si>
  <si>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</si>
  <si>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</si>
  <si>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</si>
  <si>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</si>
  <si>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</si>
  <si>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</si>
  <si>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</si>
  <si>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</si>
  <si>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</si>
  <si>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</si>
  <si>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</si>
  <si>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</si>
  <si>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</si>
  <si>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</si>
  <si>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</si>
  <si>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</si>
  <si>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</si>
  <si>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</si>
  <si>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</si>
  <si>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</si>
  <si>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</si>
  <si>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</si>
  <si>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</si>
  <si>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</si>
  <si>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</si>
  <si>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</si>
  <si>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</si>
  <si>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</si>
  <si>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</si>
  <si>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</si>
  <si>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</si>
  <si>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</si>
  <si>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</si>
  <si>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</si>
  <si>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</si>
  <si>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</si>
  <si>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</si>
  <si>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</si>
  <si>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</si>
  <si>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</si>
  <si>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</si>
  <si>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</si>
  <si>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</si>
  <si>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</si>
  <si>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</si>
  <si>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</si>
  <si>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</si>
  <si>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</si>
  <si>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</si>
  <si>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</si>
  <si>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</si>
  <si>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</si>
  <si>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</si>
  <si>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</si>
  <si>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</si>
  <si>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</si>
  <si>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</si>
  <si>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</si>
  <si>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</si>
  <si>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</si>
  <si>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</si>
  <si>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</si>
  <si>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</si>
  <si>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</si>
  <si>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</si>
  <si>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</si>
  <si>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</si>
  <si>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</si>
  <si>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</si>
  <si>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</si>
  <si>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</si>
  <si>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</si>
  <si>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</si>
  <si>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</si>
  <si>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</si>
  <si>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</si>
  <si>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</si>
  <si>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</si>
  <si>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</si>
  <si>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</si>
  <si>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</si>
  <si>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</si>
  <si>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</si>
  <si>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</si>
  <si>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</si>
  <si>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</si>
  <si>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</si>
  <si>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</si>
  <si>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</si>
  <si>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</si>
  <si>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</si>
  <si>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</si>
  <si>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</si>
  <si>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</si>
  <si>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</si>
  <si>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</si>
  <si>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</si>
  <si>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</si>
  <si>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</si>
  <si>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</si>
  <si>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</si>
  <si>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</si>
  <si>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</si>
  <si>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</si>
  <si>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</si>
  <si>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</si>
  <si>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</si>
  <si>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</si>
  <si>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</si>
  <si>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</si>
  <si>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</si>
  <si>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</si>
  <si>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</si>
  <si>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</si>
  <si>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</si>
  <si>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</si>
  <si>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</si>
  <si>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</si>
  <si>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</si>
  <si>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</si>
  <si>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</si>
  <si>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</si>
  <si>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</si>
  <si>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</si>
  <si>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</si>
  <si>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</si>
  <si>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</si>
  <si>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</si>
  <si>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</si>
  <si>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</si>
  <si>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</si>
  <si>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</si>
  <si>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</si>
  <si>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</si>
  <si>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</si>
  <si>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</si>
  <si>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</si>
  <si>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</si>
  <si>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</si>
  <si>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</si>
  <si>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</si>
  <si>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</si>
  <si>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</si>
  <si>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</si>
  <si>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</si>
  <si>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</si>
  <si>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</si>
  <si>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</si>
  <si>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</si>
  <si>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</si>
  <si>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</si>
  <si>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</si>
  <si>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</si>
  <si>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</si>
  <si>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</si>
  <si>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</si>
  <si>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</si>
  <si>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</si>
  <si>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</si>
  <si>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</si>
  <si>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</si>
  <si>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</si>
  <si>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</si>
  <si>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</si>
  <si>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</si>
  <si>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</si>
  <si>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</si>
  <si>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</si>
  <si>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</si>
  <si>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</si>
  <si>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</si>
  <si>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</si>
  <si>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</si>
  <si>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</si>
  <si>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</si>
  <si>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</si>
  <si>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</si>
  <si>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</si>
  <si>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</si>
  <si>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</si>
  <si>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</si>
  <si>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</si>
  <si>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</si>
  <si>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</si>
  <si>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</si>
  <si>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</si>
  <si>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</si>
  <si>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</si>
  <si>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</si>
  <si>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</si>
  <si>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</si>
  <si>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</si>
  <si>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</si>
  <si>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</si>
  <si>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</si>
  <si>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</si>
  <si>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</si>
  <si>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</si>
  <si>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</si>
  <si>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</si>
  <si>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</si>
  <si>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</si>
  <si>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</si>
  <si>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</si>
  <si>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</si>
  <si>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</si>
  <si>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</si>
  <si>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</si>
  <si>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</si>
  <si>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</si>
  <si>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</si>
  <si>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</si>
  <si>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</si>
  <si>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</si>
  <si>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</si>
  <si>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</si>
  <si>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</si>
  <si>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</si>
  <si>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</si>
  <si>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</si>
  <si>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</si>
  <si>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</si>
  <si>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</si>
  <si>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</si>
  <si>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</si>
  <si>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</si>
  <si>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</si>
  <si>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</si>
  <si>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</si>
  <si>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</si>
  <si>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</si>
  <si>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</si>
  <si>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</si>
  <si>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</si>
  <si>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</si>
  <si>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</si>
  <si>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</si>
  <si>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</si>
  <si>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</si>
  <si>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</si>
  <si>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</si>
  <si>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</si>
  <si>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</si>
  <si>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</si>
  <si>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</si>
  <si>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</si>
  <si>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</si>
  <si>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</si>
  <si>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</si>
  <si>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</si>
  <si>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</si>
  <si>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</si>
  <si>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</si>
  <si>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</si>
  <si>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</si>
  <si>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</si>
  <si>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</si>
  <si>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</si>
  <si>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</si>
  <si>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</si>
  <si>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</si>
  <si>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</si>
  <si>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</si>
  <si>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</si>
  <si>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</si>
  <si>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</si>
  <si>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</si>
  <si>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</si>
  <si>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</si>
  <si>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</si>
  <si>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</si>
  <si>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</si>
  <si>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</si>
  <si>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</si>
  <si>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</si>
  <si>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</si>
  <si>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</si>
  <si>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</si>
  <si>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</si>
  <si>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</si>
  <si>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</si>
  <si>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</si>
  <si>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</si>
  <si>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</si>
  <si>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</si>
  <si>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</si>
  <si>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</si>
  <si>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</si>
  <si>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</si>
  <si>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</si>
  <si>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</si>
  <si>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</si>
  <si>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</si>
  <si>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</si>
  <si>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</si>
  <si>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</si>
  <si>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</si>
  <si>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</si>
  <si>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</si>
  <si>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</si>
  <si>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</si>
  <si>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</si>
  <si>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</si>
  <si>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</si>
  <si>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</si>
  <si>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</si>
  <si>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</si>
  <si>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</si>
  <si>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</si>
  <si>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</si>
  <si>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</si>
  <si>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</si>
  <si>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</si>
  <si>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</si>
  <si>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</si>
  <si>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</si>
  <si>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</si>
  <si>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</si>
  <si>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</si>
  <si>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</si>
  <si>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</si>
  <si>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</si>
  <si>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</si>
  <si>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</si>
  <si>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</si>
  <si>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</si>
  <si>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</si>
  <si>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</si>
  <si>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</si>
  <si>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</si>
  <si>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</si>
  <si>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</si>
  <si>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</si>
  <si>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</si>
  <si>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</si>
  <si>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</si>
  <si>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</si>
  <si>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</si>
  <si>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</si>
  <si>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</si>
  <si>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</si>
  <si>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</si>
  <si>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</si>
  <si>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</si>
  <si>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</si>
  <si>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</si>
  <si>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</si>
  <si>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</si>
  <si>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</si>
  <si>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</si>
  <si>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</si>
  <si>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</si>
  <si>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</si>
  <si>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</si>
  <si>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</si>
  <si>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</si>
  <si>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</si>
  <si>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</si>
  <si>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</si>
  <si>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</si>
  <si>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</si>
  <si>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</si>
  <si>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</si>
  <si>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</si>
  <si>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</si>
  <si>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</si>
  <si>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</si>
  <si>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</si>
  <si>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</si>
  <si>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</si>
  <si>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</si>
  <si>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</si>
  <si>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</si>
  <si>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</si>
  <si>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</si>
  <si>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</si>
  <si>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</si>
  <si>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</si>
  <si>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</si>
  <si>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</si>
  <si>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</si>
  <si>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</si>
  <si>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</si>
  <si>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</si>
  <si>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</si>
  <si>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</si>
  <si>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</si>
  <si>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</si>
  <si>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</si>
  <si>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</si>
  <si>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</si>
  <si>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</si>
  <si>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</si>
  <si>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</si>
  <si>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</si>
  <si>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</si>
  <si>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</si>
  <si>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</si>
  <si>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</si>
  <si>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</si>
  <si>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</si>
  <si>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</si>
  <si>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</si>
  <si>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</si>
  <si>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</si>
  <si>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</si>
  <si>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</si>
  <si>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</si>
  <si>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</si>
  <si>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</si>
  <si>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</si>
  <si>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</si>
  <si>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</si>
  <si>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</si>
  <si>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</si>
  <si>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</si>
  <si>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</si>
  <si>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</si>
  <si>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</si>
  <si>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</si>
  <si>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</si>
  <si>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</si>
  <si>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</si>
  <si>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</si>
  <si>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</si>
  <si>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</si>
  <si>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</si>
  <si>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</si>
  <si>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</si>
  <si>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</si>
  <si>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</si>
  <si>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</si>
  <si>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</si>
  <si>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</si>
  <si>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</si>
  <si>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</si>
  <si>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</si>
  <si>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</si>
  <si>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</si>
  <si>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</si>
  <si>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</si>
  <si>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</si>
  <si>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</si>
  <si>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</si>
  <si>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</si>
  <si>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</si>
  <si>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</si>
  <si>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</si>
  <si>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</si>
  <si>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</si>
  <si>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</si>
  <si>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</si>
  <si>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</si>
  <si>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</si>
  <si>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</si>
  <si>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</si>
  <si>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</si>
  <si>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</si>
  <si>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</si>
  <si>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</si>
  <si>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</si>
  <si>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</si>
  <si>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</si>
  <si>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</si>
  <si>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</si>
  <si>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</si>
  <si>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</si>
  <si>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</si>
  <si>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</si>
  <si>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</si>
  <si>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</si>
  <si>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</si>
  <si>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</si>
  <si>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</si>
  <si>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</si>
  <si>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</si>
  <si>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</si>
  <si>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</si>
  <si>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</si>
  <si>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</si>
  <si>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</si>
  <si>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</si>
  <si>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</si>
  <si>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</si>
  <si>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</si>
  <si>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</si>
  <si>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</si>
  <si>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</si>
  <si>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</si>
  <si>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</si>
  <si>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</si>
  <si>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</si>
  <si>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</si>
  <si>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</si>
  <si>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</si>
  <si>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</si>
  <si>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</si>
  <si>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</si>
  <si>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</si>
  <si>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</si>
  <si>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</si>
  <si>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</si>
  <si>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</si>
  <si>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</si>
  <si>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</si>
  <si>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</si>
  <si>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</si>
  <si>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</si>
  <si>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</si>
  <si>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</si>
  <si>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</si>
  <si>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</si>
  <si>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</si>
  <si>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</si>
  <si>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</si>
  <si>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</si>
  <si>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</si>
  <si>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</si>
  <si>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</si>
  <si>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</si>
  <si>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</si>
  <si>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</si>
  <si>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</si>
  <si>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</si>
  <si>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</si>
  <si>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</si>
  <si>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</si>
  <si>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</si>
  <si>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</si>
  <si>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</si>
  <si>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</si>
  <si>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</si>
  <si>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</si>
  <si>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</si>
  <si>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</si>
  <si>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</si>
  <si>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</si>
  <si>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</si>
  <si>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</si>
  <si>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</si>
  <si>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</si>
  <si>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</si>
  <si>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</si>
  <si>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</si>
  <si>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</si>
  <si>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</si>
  <si>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</si>
  <si>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</si>
  <si>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</si>
  <si>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</si>
  <si>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</si>
  <si>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</si>
  <si>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</si>
  <si>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</si>
  <si>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</si>
  <si>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</si>
  <si>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</si>
  <si>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</si>
  <si>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</si>
  <si>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</si>
  <si>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</si>
  <si>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</si>
  <si>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</si>
  <si>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</si>
  <si>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</si>
  <si>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</si>
  <si>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</si>
  <si>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</si>
  <si>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</si>
  <si>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</si>
  <si>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</si>
  <si>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</si>
  <si>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</si>
  <si>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</si>
  <si>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</si>
  <si>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</si>
  <si>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</si>
  <si>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</si>
  <si>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</si>
  <si>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</si>
  <si>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</si>
  <si>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</si>
  <si>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</si>
  <si>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</si>
  <si>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</si>
  <si>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</si>
  <si>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</si>
  <si>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</si>
  <si>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</si>
  <si>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</si>
  <si>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</si>
  <si>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</si>
  <si>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</si>
  <si>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</si>
  <si>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</si>
  <si>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</si>
  <si>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</si>
  <si>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</si>
  <si>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</si>
  <si>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</si>
  <si>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</si>
  <si>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</si>
  <si>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</si>
  <si>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</si>
  <si>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</si>
  <si>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</si>
  <si>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</si>
  <si>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</si>
  <si>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</si>
  <si>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</si>
  <si>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</si>
  <si>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</si>
  <si>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</si>
  <si>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</si>
  <si>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</si>
  <si>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</si>
  <si>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</si>
  <si>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</si>
  <si>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</si>
  <si>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</si>
  <si>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</si>
  <si>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</si>
  <si>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</si>
  <si>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</si>
  <si>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</si>
  <si>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</si>
  <si>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</si>
  <si>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</si>
  <si>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</si>
  <si>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</si>
  <si>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</si>
  <si>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</si>
  <si>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</si>
  <si>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</si>
  <si>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</si>
  <si>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</si>
  <si>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</si>
  <si>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</si>
  <si>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</si>
  <si>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</si>
  <si>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</si>
  <si>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</si>
  <si>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</si>
  <si>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</si>
  <si>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</si>
  <si>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</si>
  <si>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</si>
  <si>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</si>
  <si>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</si>
  <si>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</si>
  <si>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</si>
  <si>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</si>
  <si>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</si>
  <si>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</si>
  <si>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</si>
  <si>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</si>
  <si>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</si>
  <si>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</si>
  <si>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</si>
  <si>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</si>
  <si>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</si>
  <si>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</si>
  <si>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</si>
  <si>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</si>
  <si>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</si>
  <si>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</si>
  <si>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</si>
  <si>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</si>
  <si>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</si>
  <si>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</si>
  <si>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</si>
  <si>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</si>
  <si>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</si>
  <si>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</si>
  <si>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</si>
  <si>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</si>
  <si>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</si>
  <si>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</si>
  <si>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</si>
  <si>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</si>
  <si>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</si>
  <si>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</si>
  <si>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</si>
  <si>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</si>
  <si>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</si>
  <si>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</si>
  <si>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</si>
  <si>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</si>
  <si>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</si>
  <si>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</si>
  <si>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</si>
  <si>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</si>
  <si>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</si>
  <si>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</si>
  <si>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</si>
  <si>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</si>
  <si>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</si>
  <si>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</si>
  <si>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</si>
  <si>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</si>
  <si>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</si>
  <si>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</si>
  <si>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</si>
  <si>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</si>
  <si>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</si>
  <si>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</si>
  <si>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</si>
  <si>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</si>
  <si>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</si>
  <si>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</si>
  <si>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</si>
  <si>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</si>
  <si>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</si>
  <si>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</si>
  <si>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</si>
  <si>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</si>
  <si>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</si>
  <si>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</si>
  <si>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</si>
  <si>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</si>
  <si>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</si>
  <si>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</si>
  <si>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</si>
  <si>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</si>
  <si>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</si>
  <si>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</si>
  <si>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</si>
  <si>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</si>
  <si>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</si>
  <si>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</si>
  <si>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</si>
  <si>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</si>
  <si>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</si>
  <si>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</si>
  <si>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</si>
  <si>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</si>
  <si>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</si>
  <si>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</si>
  <si>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</si>
  <si>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</si>
  <si>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</si>
  <si>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</si>
  <si>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</si>
  <si>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</si>
  <si>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</si>
  <si>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</si>
  <si>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</si>
  <si>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</si>
  <si>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</si>
  <si>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</si>
  <si>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</si>
  <si>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</si>
  <si>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</si>
  <si>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</si>
  <si>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</si>
  <si>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</si>
  <si>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</si>
  <si>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</si>
  <si>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</si>
  <si>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</si>
  <si>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</si>
  <si>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</si>
  <si>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</si>
  <si>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</si>
  <si>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</si>
  <si>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</si>
  <si>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</si>
  <si>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</si>
  <si>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</si>
  <si>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</si>
  <si>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</si>
  <si>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</si>
  <si>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</si>
  <si>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</si>
  <si>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</si>
  <si>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</si>
  <si>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</si>
  <si>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</si>
  <si>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</si>
  <si>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</si>
  <si>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</si>
  <si>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</si>
  <si>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</si>
  <si>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</si>
  <si>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</si>
  <si>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</si>
  <si>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</si>
  <si>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</si>
  <si>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</si>
  <si>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</si>
  <si>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</si>
  <si>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</si>
  <si>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</si>
  <si>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</si>
  <si>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</si>
  <si>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</si>
  <si>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</si>
  <si>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</si>
  <si>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</si>
  <si>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</si>
  <si>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</si>
  <si>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</si>
  <si>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</si>
  <si>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</si>
  <si>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</si>
  <si>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</si>
  <si>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</si>
  <si>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</si>
  <si>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</si>
  <si>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</si>
  <si>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</si>
  <si>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</si>
  <si>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</si>
  <si>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</si>
  <si>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</si>
  <si>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</si>
  <si>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</si>
  <si>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</si>
  <si>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</si>
  <si>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</si>
  <si>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</si>
  <si>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</si>
  <si>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</si>
  <si>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</si>
  <si>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</si>
  <si>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</si>
  <si>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</si>
  <si>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</si>
  <si>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</si>
  <si>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</si>
  <si>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</si>
  <si>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</si>
  <si>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</si>
  <si>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</si>
  <si>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</si>
  <si>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</si>
  <si>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</si>
  <si>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</si>
  <si>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</si>
  <si>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</si>
  <si>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</si>
  <si>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</si>
  <si>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</si>
  <si>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</si>
  <si>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</si>
  <si>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</si>
  <si>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</si>
  <si>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</si>
  <si>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</si>
  <si>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</si>
  <si>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</si>
  <si>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</si>
  <si>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</si>
  <si>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</si>
  <si>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</si>
  <si>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</si>
  <si>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</si>
  <si>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</si>
  <si>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</si>
  <si>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</si>
  <si>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</si>
  <si>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</si>
  <si>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</si>
  <si>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</si>
  <si>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</si>
  <si>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</si>
  <si>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</si>
  <si>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</si>
  <si>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</si>
  <si>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</si>
  <si>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</si>
  <si>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</si>
  <si>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</si>
  <si>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</si>
  <si>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</si>
  <si>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</si>
  <si>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</si>
  <si>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</si>
  <si>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</si>
  <si>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</si>
  <si>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</si>
  <si>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</si>
  <si>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</si>
  <si>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</si>
  <si>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</si>
  <si>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</si>
  <si>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</si>
  <si>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</si>
  <si>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</si>
  <si>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</si>
  <si>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</si>
  <si>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</si>
  <si>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</si>
  <si>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</si>
  <si>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</si>
  <si>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</si>
  <si>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</si>
  <si>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</si>
  <si>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</si>
  <si>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</si>
  <si>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</si>
  <si>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</si>
  <si>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</si>
  <si>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</si>
  <si>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</si>
  <si>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</si>
  <si>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</si>
  <si>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</si>
  <si>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</si>
  <si>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</si>
  <si>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</si>
  <si>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</si>
  <si>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</si>
  <si>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</si>
  <si>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</si>
  <si>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</si>
  <si>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</si>
  <si>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</si>
  <si>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</si>
  <si>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</si>
  <si>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</si>
  <si>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</si>
  <si>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</si>
  <si>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</si>
  <si>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</si>
  <si>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</si>
  <si>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</si>
  <si>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</si>
  <si>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</si>
  <si>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</si>
  <si>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</si>
  <si>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</si>
  <si>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</si>
  <si>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</si>
  <si>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</si>
  <si>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</si>
  <si>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</si>
  <si>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</si>
  <si>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</si>
  <si>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</si>
  <si>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</si>
  <si>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</si>
  <si>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</si>
  <si>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</si>
  <si>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</si>
  <si>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</si>
  <si>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</si>
  <si>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</si>
  <si>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</si>
  <si>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</si>
  <si>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</si>
  <si>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</si>
  <si>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</si>
  <si>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</si>
  <si>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</si>
  <si>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</si>
  <si>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</si>
  <si>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</si>
  <si>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</si>
  <si>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</si>
  <si>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</si>
  <si>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</si>
  <si>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</si>
  <si>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</si>
  <si>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</si>
  <si>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</si>
  <si>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</si>
  <si>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</si>
  <si>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</si>
  <si>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</si>
  <si>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</si>
  <si>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</si>
  <si>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</si>
  <si>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</si>
  <si>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</si>
  <si>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</si>
  <si>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</si>
  <si>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</si>
  <si>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</si>
  <si>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</si>
  <si>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</si>
  <si>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</si>
  <si>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</si>
  <si>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</si>
  <si>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</si>
  <si>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</si>
  <si>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</si>
  <si>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</si>
  <si>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</si>
  <si>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</si>
  <si>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</si>
  <si>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</si>
  <si>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</si>
  <si>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</si>
  <si>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</si>
  <si>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</si>
  <si>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</si>
  <si>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</si>
  <si>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</si>
  <si>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</si>
  <si>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</si>
  <si>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</si>
  <si>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</si>
  <si>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</si>
  <si>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</si>
  <si>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</si>
  <si>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</si>
  <si>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</si>
  <si>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</si>
  <si>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</si>
  <si>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</si>
  <si>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</si>
  <si>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</si>
  <si>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</si>
  <si>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</si>
  <si>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</si>
  <si>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</si>
  <si>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</si>
  <si>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</si>
  <si>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</si>
  <si>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</si>
  <si>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</si>
  <si>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</si>
  <si>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</si>
  <si>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</si>
  <si>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</si>
  <si>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</si>
  <si>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</si>
  <si>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</si>
  <si>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</si>
  <si>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</si>
  <si>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</si>
  <si>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</si>
  <si>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</si>
  <si>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</si>
  <si>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</si>
  <si>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</si>
  <si>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</si>
  <si>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</si>
  <si>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</si>
  <si>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</si>
  <si>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</si>
  <si>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</si>
  <si>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</si>
  <si>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</si>
  <si>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</si>
  <si>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</si>
  <si>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</si>
  <si>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</si>
  <si>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</si>
  <si>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</si>
  <si>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</si>
  <si>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</si>
  <si>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</si>
  <si>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</si>
  <si>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</si>
  <si>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</si>
  <si>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</si>
  <si>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</si>
  <si>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</si>
  <si>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</si>
  <si>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</si>
  <si>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</si>
  <si>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</si>
  <si>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</si>
  <si>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</si>
  <si>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</si>
  <si>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</si>
  <si>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</si>
  <si>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</si>
  <si>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</si>
  <si>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</si>
  <si>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</si>
  <si>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</si>
  <si>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</si>
  <si>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</si>
  <si>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</si>
  <si>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</si>
  <si>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</si>
  <si>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</si>
  <si>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</si>
  <si>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</si>
  <si>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</si>
  <si>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</si>
  <si>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</si>
  <si>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</si>
  <si>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</si>
  <si>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</si>
  <si>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</si>
  <si>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</si>
  <si>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</si>
  <si>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</si>
  <si>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</si>
  <si>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</si>
  <si>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</si>
  <si>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</si>
  <si>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</si>
  <si>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</si>
  <si>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</si>
  <si>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</si>
  <si>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</si>
  <si>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</si>
  <si>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</si>
  <si>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</si>
  <si>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</si>
  <si>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</si>
  <si>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</si>
  <si>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</si>
  <si>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</si>
  <si>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</si>
  <si>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</si>
  <si>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</si>
  <si>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</si>
  <si>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</si>
  <si>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</si>
  <si>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</si>
  <si>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</si>
  <si>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</si>
  <si>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</si>
  <si>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</si>
  <si>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</si>
  <si>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</si>
  <si>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</si>
  <si>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</si>
  <si>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</si>
  <si>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</si>
  <si>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</si>
  <si>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</si>
  <si>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</si>
  <si>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</si>
  <si>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</si>
  <si>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</si>
  <si>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</si>
  <si>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</si>
  <si>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</si>
  <si>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</si>
  <si>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</si>
  <si>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</si>
  <si>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</si>
  <si>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</si>
  <si>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</si>
  <si>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</si>
  <si>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</si>
  <si>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</si>
  <si>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</si>
  <si>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</si>
  <si>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</si>
  <si>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</si>
  <si>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</si>
  <si>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</si>
  <si>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</si>
  <si>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</si>
  <si>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</si>
  <si>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</si>
  <si>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</si>
  <si>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</si>
  <si>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</si>
  <si>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</si>
  <si>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</si>
  <si>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</si>
  <si>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</si>
  <si>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</si>
  <si>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</si>
  <si>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</si>
  <si>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</si>
  <si>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</si>
  <si>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</si>
  <si>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</si>
  <si>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</si>
  <si>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</si>
  <si>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</si>
  <si>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</si>
  <si>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</si>
  <si>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</si>
  <si>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</si>
  <si>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</si>
  <si>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</si>
  <si>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</si>
  <si>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</si>
  <si>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</si>
  <si>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</si>
  <si>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</si>
  <si>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</si>
  <si>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</si>
  <si>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</si>
  <si>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</si>
  <si>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</si>
  <si>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</si>
  <si>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</si>
  <si>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</si>
  <si>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</si>
  <si>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</si>
  <si>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</si>
  <si>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</si>
  <si>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</si>
  <si>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</si>
  <si>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</si>
  <si>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</si>
  <si>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</si>
  <si>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</si>
  <si>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</si>
  <si>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</si>
  <si>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</si>
  <si>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</si>
  <si>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</si>
  <si>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</si>
  <si>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</si>
  <si>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</si>
  <si>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</si>
  <si>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</si>
  <si>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</si>
  <si>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</si>
  <si>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</si>
  <si>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</si>
  <si>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</si>
  <si>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</si>
  <si>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</si>
  <si>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</si>
  <si>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</si>
  <si>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</si>
  <si>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</si>
  <si>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</si>
  <si>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</si>
  <si>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</si>
  <si>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</si>
  <si>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</si>
  <si>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</si>
  <si>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</si>
  <si>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</si>
  <si>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</si>
  <si>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</si>
  <si>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</si>
  <si>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</si>
  <si>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</si>
  <si>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</si>
  <si>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</si>
  <si>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</si>
  <si>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</si>
  <si>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</si>
  <si>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</si>
  <si>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</si>
  <si>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</si>
  <si>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</si>
  <si>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</si>
  <si>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</si>
  <si>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</si>
  <si>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</si>
  <si>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</si>
  <si>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</si>
  <si>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</si>
  <si>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</si>
  <si>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</si>
  <si>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</si>
  <si>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</si>
  <si>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</si>
  <si>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</si>
  <si>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</si>
  <si>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</si>
  <si>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</si>
  <si>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</si>
  <si>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</si>
  <si>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</si>
  <si>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</si>
  <si>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</si>
  <si>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</si>
  <si>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</si>
  <si>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</si>
  <si>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</si>
  <si>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</si>
  <si>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</si>
  <si>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</si>
  <si>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</si>
  <si>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</si>
  <si>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</si>
  <si>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</si>
  <si>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</si>
  <si>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</si>
  <si>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</si>
  <si>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</si>
  <si>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</si>
  <si>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</si>
  <si>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</si>
  <si>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</si>
  <si>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</si>
  <si>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</si>
  <si>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</si>
  <si>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</si>
  <si>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</si>
  <si>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</si>
  <si>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</si>
  <si>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</si>
  <si>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</si>
  <si>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</si>
  <si>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</si>
  <si>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</si>
  <si>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</si>
  <si>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</si>
  <si>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</si>
  <si>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</si>
  <si>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</si>
  <si>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</si>
  <si>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</si>
  <si>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</si>
  <si>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</si>
  <si>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</si>
  <si>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</si>
  <si>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</si>
  <si>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</si>
  <si>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</si>
  <si>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</si>
  <si>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</si>
  <si>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</si>
  <si>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</si>
  <si>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</si>
  <si>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</si>
  <si>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</si>
  <si>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</si>
  <si>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</si>
  <si>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</si>
  <si>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</si>
  <si>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</si>
  <si>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</si>
  <si>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</si>
  <si>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</si>
  <si>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</si>
  <si>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</si>
  <si>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</si>
  <si>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</si>
  <si>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</si>
  <si>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</si>
  <si>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</si>
  <si>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</si>
  <si>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</si>
  <si>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</si>
  <si>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</si>
  <si>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</si>
  <si>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</si>
  <si>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</si>
  <si>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</si>
  <si>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</si>
  <si>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</si>
  <si>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</si>
  <si>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</si>
  <si>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</si>
  <si>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</si>
  <si>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</si>
  <si>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</si>
  <si>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</si>
  <si>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</si>
  <si>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</si>
  <si>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</si>
  <si>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</si>
  <si>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</si>
  <si>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</si>
  <si>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</si>
  <si>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</si>
  <si>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</si>
  <si>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</si>
  <si>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</si>
  <si>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</si>
  <si>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</si>
  <si>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</si>
  <si>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</si>
  <si>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</si>
  <si>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</si>
  <si>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</si>
  <si>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</si>
  <si>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</si>
  <si>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</si>
  <si>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</si>
  <si>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</si>
  <si>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</si>
  <si>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</si>
  <si>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</si>
  <si>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</si>
  <si>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</si>
  <si>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</si>
  <si>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</si>
  <si>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</si>
  <si>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</si>
  <si>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</si>
  <si>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</si>
  <si>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</si>
  <si>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</si>
  <si>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</si>
  <si>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</si>
  <si>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</si>
  <si>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</si>
  <si>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</si>
  <si>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</si>
  <si>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</si>
  <si>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</si>
  <si>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</si>
  <si>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</si>
  <si>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</si>
  <si>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</si>
  <si>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</si>
  <si>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</si>
  <si>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</si>
  <si>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</si>
  <si>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</si>
  <si>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</si>
  <si>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</si>
  <si>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</si>
  <si>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</si>
  <si>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</si>
  <si>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</si>
  <si>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</si>
  <si>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</si>
  <si>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</si>
  <si>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</si>
  <si>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</si>
  <si>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</si>
  <si>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</si>
  <si>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</si>
  <si>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</si>
  <si>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</si>
  <si>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</si>
  <si>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</si>
  <si>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</si>
  <si>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</si>
  <si>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</si>
  <si>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</si>
  <si>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</si>
  <si>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</si>
  <si>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</si>
  <si>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</si>
  <si>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</si>
  <si>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</si>
  <si>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</si>
  <si>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</si>
  <si>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</si>
  <si>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</si>
  <si>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</si>
  <si>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</si>
  <si>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</si>
  <si>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</si>
  <si>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</si>
  <si>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</si>
  <si>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</si>
  <si>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</si>
  <si>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</si>
  <si>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</si>
  <si>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</si>
  <si>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</si>
  <si>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</si>
  <si>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</si>
  <si>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</si>
  <si>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</si>
  <si>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</si>
  <si>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</si>
  <si>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</si>
  <si>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</si>
  <si>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</si>
  <si>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</si>
  <si>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</si>
  <si>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</si>
  <si>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</si>
  <si>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</si>
  <si>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</si>
  <si>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</si>
  <si>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</si>
  <si>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</si>
  <si>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</si>
  <si>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</si>
  <si>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</si>
  <si>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</si>
  <si>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</si>
  <si>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</si>
  <si>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</si>
  <si>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</si>
  <si>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</si>
  <si>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</si>
  <si>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</si>
  <si>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</si>
  <si>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</si>
  <si>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</si>
  <si>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</si>
  <si>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</si>
  <si>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</si>
  <si>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</si>
  <si>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</si>
  <si>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</si>
  <si>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</si>
  <si>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</si>
  <si>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</si>
  <si>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</si>
  <si>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</si>
  <si>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</si>
  <si>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</si>
  <si>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</si>
  <si>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</si>
  <si>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</si>
  <si>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</si>
  <si>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</si>
  <si>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</si>
  <si>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</si>
  <si>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</si>
  <si>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</si>
  <si>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</si>
  <si>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</si>
  <si>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</si>
  <si>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</si>
  <si>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</si>
  <si>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</si>
  <si>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</si>
  <si>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</si>
  <si>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</si>
  <si>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</si>
  <si>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</si>
  <si>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</si>
  <si>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</si>
  <si>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</si>
  <si>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</si>
  <si>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</si>
  <si>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</si>
  <si>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</si>
  <si>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</si>
  <si>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</si>
  <si>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</si>
  <si>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</si>
  <si>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</si>
  <si>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</si>
  <si>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</si>
  <si>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</si>
  <si>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</si>
  <si>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</si>
  <si>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</si>
  <si>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</si>
  <si>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</si>
  <si>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</si>
  <si>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</si>
  <si>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</si>
  <si>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</si>
  <si>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</si>
  <si>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</si>
  <si>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</si>
  <si>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</si>
  <si>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</si>
  <si>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</si>
  <si>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</si>
  <si>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</si>
  <si>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</si>
  <si>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</si>
  <si>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</si>
  <si>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</si>
  <si>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</si>
  <si>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</si>
  <si>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</si>
  <si>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</si>
  <si>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</si>
  <si>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</si>
  <si>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</si>
  <si>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</si>
  <si>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</si>
  <si>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</si>
  <si>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</si>
  <si>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</si>
  <si>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</si>
  <si>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</si>
  <si>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</si>
  <si>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</si>
  <si>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</si>
  <si>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</si>
  <si>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</si>
  <si>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</si>
  <si>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</si>
  <si>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</si>
  <si>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</si>
  <si>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</si>
  <si>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</si>
  <si>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</si>
  <si>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</si>
  <si>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</si>
  <si>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</si>
  <si>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</si>
  <si>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</si>
  <si>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</si>
  <si>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</si>
  <si>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</si>
  <si>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</si>
  <si>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</si>
  <si>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</si>
  <si>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</si>
  <si>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</si>
  <si>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</si>
  <si>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</si>
  <si>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</si>
  <si>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</si>
  <si>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</si>
  <si>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</si>
  <si>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</si>
  <si>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</si>
  <si>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</si>
  <si>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</si>
  <si>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</si>
  <si>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</si>
  <si>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</si>
  <si>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</si>
  <si>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</si>
  <si>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</si>
  <si>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</si>
  <si>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</si>
  <si>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</si>
  <si>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</si>
  <si>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</si>
  <si>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</si>
  <si>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</si>
  <si>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</si>
  <si>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</si>
  <si>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</si>
  <si>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</si>
  <si>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</si>
  <si>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</si>
  <si>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</si>
  <si>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</si>
  <si>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</si>
  <si>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</si>
  <si>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</si>
  <si>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</si>
  <si>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</si>
  <si>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</si>
  <si>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</si>
  <si>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</si>
  <si>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</si>
  <si>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</si>
  <si>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</si>
  <si>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</si>
  <si>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</si>
  <si>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</si>
  <si>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</si>
  <si>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</si>
  <si>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</si>
  <si>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</si>
  <si>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</si>
  <si>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</si>
  <si>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</si>
  <si>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</si>
  <si>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</si>
  <si>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</si>
  <si>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</si>
  <si>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</si>
  <si>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</si>
  <si>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</si>
  <si>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</si>
  <si>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</si>
  <si>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</si>
  <si>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</si>
  <si>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</si>
  <si>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</si>
  <si>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</si>
  <si>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</si>
  <si>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</si>
  <si>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</si>
  <si>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</si>
  <si>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</si>
  <si>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</si>
  <si>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</si>
  <si>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</si>
  <si>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</si>
  <si>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</si>
  <si>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</si>
  <si>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</si>
  <si>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</si>
  <si>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</si>
  <si>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</si>
  <si>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</si>
  <si>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</si>
  <si>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</si>
  <si>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</si>
  <si>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</si>
  <si>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</si>
  <si>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</si>
  <si>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</si>
  <si>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</si>
  <si>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</si>
  <si>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</si>
  <si>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</si>
  <si>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</si>
  <si>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</si>
  <si>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</si>
  <si>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</si>
  <si>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</si>
  <si>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</si>
  <si>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</si>
  <si>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</si>
  <si>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</si>
  <si>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</si>
  <si>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</si>
  <si>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</si>
  <si>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</si>
  <si>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</si>
  <si>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</si>
  <si>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</si>
  <si>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</si>
  <si>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</si>
  <si>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</si>
  <si>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</si>
  <si>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</si>
  <si>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</si>
  <si>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</si>
  <si>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</si>
  <si>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</si>
  <si>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</si>
  <si>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</si>
  <si>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</si>
  <si>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</si>
  <si>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</si>
  <si>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</si>
  <si>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</si>
  <si>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</si>
  <si>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</si>
  <si>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</si>
  <si>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</si>
  <si>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</si>
  <si>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</si>
  <si>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</si>
  <si>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</si>
  <si>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</si>
  <si>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</si>
  <si>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</si>
  <si>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</si>
  <si>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</si>
  <si>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</si>
  <si>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</si>
  <si>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</si>
  <si>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</si>
  <si>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</si>
  <si>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</si>
  <si>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</si>
  <si>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</si>
  <si>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</si>
  <si>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</si>
  <si>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</si>
  <si>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</si>
  <si>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</si>
  <si>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</si>
  <si>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</si>
  <si>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</si>
  <si>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</si>
  <si>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</si>
  <si>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</si>
  <si>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</si>
  <si>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</si>
  <si>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</si>
  <si>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</si>
  <si>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</si>
  <si>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</si>
  <si>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</si>
  <si>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</si>
  <si>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</si>
  <si>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</si>
  <si>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</si>
  <si>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</si>
  <si>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</si>
  <si>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</si>
  <si>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</si>
  <si>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</si>
  <si>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</si>
  <si>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</si>
  <si>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</si>
  <si>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</si>
  <si>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</si>
  <si>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</si>
  <si>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</si>
  <si>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</si>
  <si>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</si>
  <si>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</si>
  <si>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</si>
  <si>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</si>
  <si>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</si>
  <si>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</si>
  <si>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</si>
  <si>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</si>
  <si>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</si>
  <si>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</si>
  <si>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</si>
  <si>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</si>
  <si>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</si>
  <si>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</si>
  <si>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</si>
  <si>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</si>
  <si>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</si>
  <si>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</si>
  <si>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</si>
  <si>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</si>
  <si>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</si>
  <si>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</si>
  <si>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</si>
  <si>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</si>
  <si>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</si>
  <si>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</si>
  <si>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</si>
  <si>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</si>
  <si>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</si>
  <si>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</si>
  <si>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</si>
  <si>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</si>
  <si>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</si>
  <si>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</si>
  <si>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</si>
  <si>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</si>
  <si>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</si>
  <si>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</si>
  <si>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</si>
  <si>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</si>
  <si>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</si>
  <si>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</si>
  <si>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</si>
  <si>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</si>
  <si>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</si>
  <si>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</si>
  <si>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</si>
  <si>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</si>
  <si>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</si>
  <si>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</si>
  <si>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</si>
  <si>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</si>
  <si>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</si>
  <si>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</si>
  <si>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</si>
  <si>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</si>
  <si>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</si>
  <si>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</si>
  <si>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</si>
  <si>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</si>
  <si>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</si>
  <si>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</si>
  <si>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</si>
  <si>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</si>
  <si>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</si>
  <si>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</si>
  <si>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</si>
  <si>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</si>
  <si>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</si>
  <si>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</si>
  <si>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</si>
  <si>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</si>
  <si>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</si>
  <si>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</si>
  <si>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</si>
  <si>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</si>
  <si>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</si>
  <si>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</si>
  <si>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</si>
  <si>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</si>
  <si>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</si>
  <si>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</si>
  <si>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</si>
  <si>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</si>
  <si>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</si>
  <si>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</si>
  <si>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</si>
  <si>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</si>
  <si>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</si>
  <si>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</si>
  <si>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</si>
  <si>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</si>
  <si>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</si>
  <si>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</si>
  <si>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</si>
  <si>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</si>
  <si>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</si>
  <si>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</si>
  <si>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</si>
  <si>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</si>
  <si>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</si>
  <si>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</si>
  <si>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</si>
  <si>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</si>
  <si>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</si>
  <si>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</si>
  <si>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</si>
  <si>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</si>
  <si>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</si>
  <si>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</si>
  <si>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</si>
  <si>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</si>
  <si>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</si>
  <si>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</si>
  <si>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</si>
  <si>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</si>
  <si>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</si>
  <si>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</si>
  <si>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</si>
  <si>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</si>
  <si>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</si>
  <si>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</si>
  <si>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</si>
  <si>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</si>
  <si>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</si>
  <si>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</si>
  <si>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</si>
  <si>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</si>
  <si>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</si>
  <si>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</si>
  <si>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</si>
  <si>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</si>
  <si>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</si>
  <si>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</si>
  <si>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</si>
  <si>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</si>
  <si>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</si>
  <si>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</si>
  <si>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</si>
  <si>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</si>
  <si>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</si>
  <si>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</si>
  <si>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</si>
  <si>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</si>
  <si>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</si>
  <si>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</si>
  <si>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</si>
  <si>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</si>
  <si>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</si>
  <si>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</si>
  <si>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</si>
  <si>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</si>
  <si>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</si>
  <si>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</si>
  <si>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</si>
  <si>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</si>
  <si>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</si>
  <si>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</si>
  <si>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</si>
  <si>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</si>
  <si>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</si>
  <si>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</si>
  <si>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</si>
  <si>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</si>
  <si>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</si>
  <si>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</si>
  <si>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</si>
  <si>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</si>
  <si>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</si>
  <si>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</si>
  <si>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</si>
  <si>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</si>
  <si>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</si>
  <si>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</si>
  <si>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</si>
  <si>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</si>
  <si>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</si>
  <si>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</si>
  <si>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</si>
  <si>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</si>
  <si>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</si>
  <si>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</si>
  <si>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</si>
  <si>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</si>
  <si>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</si>
  <si>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</si>
  <si>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</si>
  <si>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</si>
  <si>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</si>
  <si>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</si>
  <si>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</si>
  <si>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</si>
  <si>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</si>
  <si>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</si>
  <si>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</si>
  <si>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</si>
  <si>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</si>
  <si>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</si>
  <si>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</si>
  <si>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</si>
  <si>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</si>
  <si>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</si>
  <si>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</si>
  <si>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</si>
  <si>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</si>
  <si>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</si>
  <si>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</si>
  <si>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</si>
  <si>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</si>
  <si>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</si>
  <si>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</si>
  <si>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</si>
  <si>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</si>
  <si>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</si>
  <si>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</si>
  <si>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</si>
  <si>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</si>
  <si>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</si>
  <si>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</si>
  <si>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</si>
  <si>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</si>
  <si>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</si>
  <si>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</si>
  <si>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</si>
  <si>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</si>
  <si>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</si>
  <si>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</si>
  <si>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</si>
  <si>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</si>
  <si>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</si>
  <si>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</si>
  <si>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</si>
  <si>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</si>
  <si>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</si>
  <si>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</si>
  <si>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</si>
  <si>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</si>
  <si>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</si>
  <si>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</si>
  <si>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</si>
  <si>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</si>
  <si>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</si>
  <si>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</si>
  <si>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</si>
  <si>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</si>
  <si>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</si>
  <si>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</si>
  <si>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</si>
  <si>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</si>
  <si>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</si>
  <si>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</si>
  <si>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</si>
  <si>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</si>
  <si>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</si>
  <si>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</si>
  <si>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</si>
  <si>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</si>
  <si>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</si>
  <si>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</si>
  <si>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</si>
  <si>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</si>
  <si>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</si>
  <si>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</si>
  <si>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</si>
  <si>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</si>
  <si>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</si>
  <si>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</si>
  <si>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</si>
  <si>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</si>
  <si>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</si>
  <si>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</si>
  <si>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</si>
  <si>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</si>
  <si>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</si>
  <si>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</si>
  <si>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</si>
  <si>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</si>
  <si>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</si>
  <si>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</si>
  <si>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</si>
  <si>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</si>
  <si>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</si>
  <si>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</si>
  <si>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</si>
  <si>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</si>
  <si>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</si>
  <si>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</si>
  <si>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</si>
  <si>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</si>
  <si>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</si>
  <si>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</si>
  <si>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</si>
  <si>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</si>
  <si>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</si>
  <si>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</si>
  <si>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</si>
  <si>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</si>
  <si>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</si>
  <si>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</si>
  <si>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</si>
  <si>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</si>
  <si>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</si>
  <si>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</si>
  <si>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</si>
  <si>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</si>
  <si>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</si>
  <si>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</si>
  <si>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</si>
  <si>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</si>
  <si>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</si>
  <si>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</si>
  <si>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</si>
  <si>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</si>
  <si>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</si>
  <si>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</si>
  <si>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</si>
  <si>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</si>
  <si>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</si>
  <si>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</si>
  <si>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</si>
  <si>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</si>
  <si>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</si>
  <si>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</si>
  <si>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</si>
  <si>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</si>
  <si>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</si>
  <si>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</si>
  <si>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</si>
  <si>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</si>
  <si>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</si>
  <si>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</si>
  <si>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</si>
  <si>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</si>
  <si>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</si>
  <si>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</si>
  <si>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</si>
  <si>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</si>
  <si>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</si>
  <si>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</si>
  <si>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</si>
  <si>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</si>
  <si>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</si>
  <si>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</si>
  <si>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</si>
  <si>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</si>
  <si>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</si>
  <si>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</si>
  <si>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</si>
  <si>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</si>
  <si>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</si>
  <si>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</si>
  <si>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</si>
  <si>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</si>
  <si>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</si>
  <si>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</si>
  <si>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</si>
  <si>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</si>
  <si>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</si>
  <si>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</si>
  <si>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</si>
  <si>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</si>
  <si>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</si>
  <si>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</si>
  <si>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</si>
  <si>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</si>
  <si>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</si>
  <si>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</si>
  <si>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</si>
  <si>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</si>
  <si>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</si>
  <si>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</si>
  <si>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</si>
  <si>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</si>
  <si>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</si>
  <si>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</si>
  <si>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</si>
  <si>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</si>
  <si>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</si>
  <si>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</si>
  <si>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</si>
  <si>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</si>
  <si>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</si>
  <si>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</si>
  <si>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</si>
  <si>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</si>
  <si>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</si>
  <si>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</si>
  <si>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</si>
  <si>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</si>
  <si>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</si>
  <si>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</si>
  <si>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</si>
  <si>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</si>
  <si>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</si>
  <si>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</si>
  <si>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</si>
  <si>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</si>
  <si>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</si>
  <si>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</si>
  <si>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</si>
  <si>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</si>
  <si>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</si>
  <si>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</si>
  <si>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</si>
  <si>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</si>
  <si>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</si>
  <si>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</si>
  <si>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</si>
  <si>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</si>
  <si>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</si>
  <si>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</si>
  <si>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</si>
  <si>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</si>
  <si>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</si>
  <si>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</si>
  <si>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</si>
  <si>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</si>
  <si>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</si>
  <si>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</si>
  <si>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</si>
  <si>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</si>
  <si>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</si>
  <si>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</si>
  <si>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</si>
  <si>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</si>
  <si>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</si>
  <si>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</si>
  <si>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</si>
  <si>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</si>
  <si>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</si>
  <si>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</si>
  <si>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</si>
  <si>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</si>
  <si>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</si>
  <si>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</si>
  <si>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</si>
  <si>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</si>
  <si>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</si>
  <si>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</si>
  <si>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</si>
  <si>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</si>
  <si>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</si>
  <si>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</si>
  <si>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</si>
  <si>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</si>
  <si>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</si>
  <si>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</si>
  <si>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</si>
  <si>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</si>
  <si>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</si>
  <si>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</si>
  <si>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</si>
  <si>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</si>
  <si>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</si>
  <si>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</si>
  <si>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</si>
  <si>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</si>
  <si>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</si>
  <si>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</si>
  <si>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</si>
  <si>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</si>
  <si>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</si>
  <si>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</si>
  <si>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</si>
  <si>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</si>
  <si>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</si>
  <si>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</si>
  <si>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</si>
  <si>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</si>
  <si>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</si>
  <si>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</si>
  <si>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</si>
  <si>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</si>
  <si>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</si>
  <si>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</si>
  <si>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</si>
  <si>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</si>
  <si>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</si>
  <si>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</si>
  <si>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</si>
  <si>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</si>
  <si>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</si>
  <si>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</si>
  <si>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</si>
  <si>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</si>
  <si>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</si>
  <si>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</si>
  <si>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</si>
  <si>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</si>
  <si>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</si>
  <si>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</si>
  <si>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</si>
  <si>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</si>
  <si>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</si>
  <si>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</si>
  <si>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</si>
  <si>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</si>
  <si>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</si>
  <si>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</si>
  <si>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</si>
  <si>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</si>
  <si>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</si>
  <si>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</si>
  <si>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</si>
  <si>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</si>
  <si>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</si>
  <si>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</si>
  <si>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</si>
  <si>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</si>
  <si>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</si>
  <si>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</si>
  <si>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</si>
  <si>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</si>
  <si>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</si>
  <si>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</si>
  <si>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</si>
  <si>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</si>
  <si>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</si>
  <si>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</si>
  <si>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</si>
  <si>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</si>
  <si>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</si>
  <si>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</si>
  <si>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</si>
  <si>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</si>
  <si>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</si>
  <si>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</si>
  <si>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</si>
  <si>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</si>
  <si>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</si>
  <si>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</si>
  <si>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</si>
  <si>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</si>
  <si>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</si>
  <si>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</si>
  <si>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</si>
  <si>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</si>
  <si>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</si>
  <si>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</si>
  <si>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</si>
  <si>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</si>
  <si>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</si>
  <si>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</si>
  <si>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</si>
  <si>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</si>
  <si>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</si>
  <si>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</si>
  <si>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</si>
  <si>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</si>
  <si>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</si>
  <si>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</si>
  <si>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</si>
  <si>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</si>
  <si>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</si>
  <si>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</si>
  <si>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</si>
  <si>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</si>
  <si>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</si>
  <si>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</si>
  <si>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</si>
  <si>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</si>
  <si>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</si>
  <si>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</si>
  <si>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</si>
  <si>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</si>
  <si>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</si>
  <si>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</si>
  <si>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</si>
  <si>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</si>
  <si>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</si>
  <si>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</si>
  <si>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</si>
  <si>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</si>
  <si>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</si>
  <si>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</si>
  <si>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</si>
  <si>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</si>
  <si>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</si>
  <si>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</si>
  <si>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</si>
  <si>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</si>
  <si>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</si>
  <si>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</si>
  <si>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</si>
  <si>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</si>
  <si>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</si>
  <si>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</si>
  <si>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</si>
  <si>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</si>
  <si>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</si>
  <si>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</si>
  <si>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</si>
  <si>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</si>
  <si>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</si>
  <si>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</si>
  <si>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</si>
  <si>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</si>
  <si>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</si>
  <si>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</si>
  <si>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</si>
  <si>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</si>
  <si>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</si>
  <si>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</si>
  <si>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</si>
  <si>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</si>
  <si>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</si>
  <si>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</si>
  <si>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</si>
  <si>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</si>
  <si>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</si>
  <si>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</si>
  <si>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</si>
  <si>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</si>
  <si>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</si>
  <si>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</si>
  <si>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</si>
  <si>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</si>
  <si>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</si>
  <si>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</si>
  <si>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</si>
  <si>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</si>
  <si>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</si>
  <si>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</si>
  <si>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</si>
  <si>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</si>
  <si>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</si>
  <si>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</si>
  <si>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</si>
  <si>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</si>
  <si>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</si>
  <si>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</si>
  <si>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</si>
  <si>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</si>
  <si>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</si>
  <si>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</si>
  <si>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</si>
  <si>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</si>
  <si>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</si>
  <si>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</si>
  <si>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</si>
  <si>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</si>
  <si>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</si>
  <si>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</si>
  <si>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</si>
  <si>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</si>
  <si>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</si>
  <si>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</si>
  <si>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</si>
  <si>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</si>
  <si>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</si>
  <si>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</si>
  <si>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</si>
  <si>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</si>
  <si>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</si>
  <si>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</si>
  <si>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</si>
  <si>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</si>
  <si>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</si>
  <si>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</si>
  <si>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</si>
  <si>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</si>
  <si>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</si>
  <si>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</si>
  <si>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</si>
  <si>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</si>
  <si>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</si>
  <si>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</si>
  <si>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</si>
  <si>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</si>
  <si>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</si>
  <si>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</si>
  <si>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</si>
  <si>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</si>
  <si>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</si>
  <si>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</si>
  <si>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</si>
  <si>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</si>
  <si>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</si>
  <si>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</si>
  <si>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</si>
  <si>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</si>
  <si>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</si>
  <si>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</si>
  <si>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</si>
  <si>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</si>
  <si>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</si>
  <si>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</si>
  <si>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</si>
  <si>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</si>
  <si>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</si>
  <si>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</si>
  <si>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</si>
  <si>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</si>
  <si>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</si>
  <si>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</si>
  <si>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</si>
  <si>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</si>
  <si>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</si>
  <si>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</si>
  <si>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</si>
  <si>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</si>
  <si>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</si>
  <si>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</si>
  <si>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</si>
  <si>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</si>
  <si>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</si>
  <si>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</si>
  <si>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</si>
  <si>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</si>
  <si>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</si>
  <si>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</si>
  <si>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</si>
  <si>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</si>
  <si>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</si>
  <si>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</si>
  <si>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</si>
  <si>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</si>
  <si>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</si>
  <si>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</si>
  <si>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</si>
  <si>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</si>
  <si>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</si>
  <si>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</si>
  <si>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</si>
  <si>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</si>
  <si>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</si>
  <si>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</si>
  <si>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</si>
  <si>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</si>
  <si>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</si>
  <si>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</si>
  <si>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</si>
  <si>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</si>
  <si>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</si>
  <si>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</si>
  <si>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</si>
  <si>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</si>
  <si>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</si>
  <si>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</si>
  <si>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</si>
  <si>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</si>
  <si>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</si>
  <si>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</si>
  <si>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</si>
  <si>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</si>
  <si>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</si>
  <si>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</si>
  <si>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</si>
  <si>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</si>
  <si>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</si>
  <si>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</si>
  <si>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</si>
  <si>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</si>
  <si>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</si>
  <si>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</si>
  <si>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</si>
  <si>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</si>
  <si>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</si>
  <si>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</si>
  <si>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</si>
  <si>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</si>
  <si>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</si>
  <si>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</si>
  <si>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</si>
  <si>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</si>
  <si>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</si>
  <si>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</si>
  <si>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</si>
  <si>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</si>
  <si>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</si>
  <si>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</si>
  <si>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</si>
  <si>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</si>
  <si>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</si>
  <si>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</si>
  <si>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</si>
  <si>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</si>
  <si>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</si>
  <si>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</si>
  <si>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</si>
  <si>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</si>
  <si>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</si>
  <si>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</si>
  <si>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</si>
  <si>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</si>
  <si>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</si>
  <si>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</si>
  <si>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</si>
  <si>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</si>
  <si>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</si>
  <si>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</si>
  <si>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</si>
  <si>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</si>
  <si>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</si>
  <si>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</si>
  <si>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</si>
  <si>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</si>
  <si>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</si>
  <si>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</si>
  <si>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</si>
  <si>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</si>
  <si>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</si>
  <si>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</si>
  <si>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</si>
  <si>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</si>
  <si>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</si>
  <si>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</si>
  <si>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</si>
  <si>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</si>
  <si>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</si>
  <si>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</si>
  <si>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</si>
  <si>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</si>
  <si>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</si>
  <si>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</si>
  <si>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</si>
  <si>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</si>
  <si>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</si>
  <si>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</si>
  <si>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</si>
  <si>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</si>
  <si>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</si>
  <si>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</si>
  <si>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</si>
  <si>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</si>
  <si>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</si>
  <si>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</si>
  <si>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</si>
  <si>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</si>
  <si>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</si>
  <si>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</si>
  <si>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</si>
  <si>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</si>
  <si>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</si>
  <si>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</si>
  <si>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</si>
  <si>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</si>
  <si>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</si>
  <si>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</si>
  <si>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</si>
  <si>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</si>
  <si>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</si>
  <si>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</si>
  <si>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</si>
  <si>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</si>
  <si>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</si>
  <si>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</si>
  <si>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</si>
  <si>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</si>
  <si>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</si>
  <si>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</si>
  <si>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</si>
  <si>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</si>
  <si>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</si>
  <si>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</si>
  <si>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</si>
  <si>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</si>
  <si>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</si>
  <si>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</si>
  <si>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</si>
  <si>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</si>
  <si>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</si>
  <si>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</si>
  <si>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</si>
  <si>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</si>
  <si>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</si>
  <si>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</si>
  <si>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</si>
  <si>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</si>
  <si>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</si>
  <si>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</si>
  <si>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</si>
  <si>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</si>
  <si>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</si>
  <si>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</si>
  <si>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</si>
  <si>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</si>
  <si>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</si>
  <si>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</si>
  <si>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</si>
  <si>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</si>
  <si>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</si>
  <si>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</si>
  <si>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</si>
  <si>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</si>
  <si>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</si>
  <si>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</si>
  <si>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</si>
  <si>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</si>
  <si>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</si>
  <si>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</si>
  <si>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</si>
  <si>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</si>
  <si>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</si>
  <si>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</si>
  <si>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</si>
  <si>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</si>
  <si>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</si>
  <si>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</si>
  <si>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</si>
  <si>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</si>
  <si>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</si>
  <si>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</si>
  <si>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</si>
  <si>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</si>
  <si>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</si>
  <si>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</si>
  <si>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</si>
  <si>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</si>
  <si>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</si>
  <si>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</si>
  <si>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</si>
  <si>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</si>
  <si>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</si>
  <si>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</si>
  <si>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</si>
  <si>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</si>
  <si>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</si>
  <si>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</si>
  <si>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</si>
  <si>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</si>
  <si>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</si>
  <si>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</si>
  <si>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</si>
  <si>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</si>
  <si>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</si>
  <si>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</si>
  <si>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</si>
  <si>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</si>
  <si>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</si>
  <si>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</si>
  <si>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</si>
  <si>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</si>
  <si>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</si>
  <si>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</si>
  <si>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</si>
  <si>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</si>
  <si>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</si>
  <si>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</si>
  <si>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</si>
  <si>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</si>
  <si>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</si>
  <si>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</si>
  <si>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</si>
  <si>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</si>
  <si>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</si>
  <si>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</si>
  <si>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</si>
  <si>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</si>
  <si>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</si>
  <si>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</si>
  <si>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</si>
  <si>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</si>
  <si>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</si>
  <si>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</si>
  <si>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</si>
  <si>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</si>
  <si>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</si>
  <si>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</si>
  <si>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</si>
  <si>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</si>
  <si>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</si>
  <si>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</si>
  <si>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</si>
  <si>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</si>
  <si>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</si>
  <si>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</si>
  <si>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</si>
  <si>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</si>
  <si>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</si>
  <si>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</si>
  <si>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</si>
  <si>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</si>
  <si>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</si>
  <si>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</si>
  <si>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</si>
  <si>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</si>
  <si>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</si>
  <si>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</si>
  <si>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</si>
  <si>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</si>
  <si>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</si>
  <si>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</si>
  <si>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</si>
  <si>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</si>
  <si>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</si>
  <si>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</si>
  <si>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</si>
  <si>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</si>
  <si>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</si>
  <si>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</si>
  <si>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</si>
  <si>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</si>
  <si>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</si>
  <si>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</si>
  <si>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</si>
  <si>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</si>
  <si>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</si>
  <si>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</si>
  <si>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</si>
  <si>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</si>
  <si>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</si>
  <si>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</si>
  <si>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</si>
  <si>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</si>
  <si>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</si>
  <si>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</si>
  <si>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</si>
  <si>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</si>
  <si>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</si>
  <si>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</si>
  <si>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</si>
  <si>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</si>
  <si>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</si>
  <si>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</si>
  <si>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</si>
  <si>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</si>
  <si>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</si>
  <si>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</si>
  <si>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</si>
  <si>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</si>
  <si>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</si>
  <si>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</si>
  <si>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</si>
  <si>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</si>
  <si>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</si>
  <si>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</si>
  <si>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</si>
  <si>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</si>
  <si>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</si>
  <si>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</si>
  <si>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</si>
  <si>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</si>
  <si>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</si>
  <si>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</si>
  <si>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</si>
  <si>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</si>
  <si>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</si>
  <si>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</si>
  <si>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</si>
  <si>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</si>
  <si>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</si>
  <si>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</si>
  <si>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</si>
  <si>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</si>
  <si>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</si>
  <si>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</si>
  <si>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</si>
  <si>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</si>
  <si>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</si>
  <si>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</si>
  <si>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</si>
  <si>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</si>
  <si>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</si>
  <si>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</si>
  <si>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</si>
  <si>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</si>
  <si>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</si>
  <si>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</si>
  <si>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</si>
  <si>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</si>
  <si>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</si>
  <si>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</si>
  <si>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</si>
  <si>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</si>
  <si>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</si>
  <si>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</si>
  <si>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</si>
  <si>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</si>
  <si>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</si>
  <si>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</si>
  <si>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</si>
  <si>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</si>
  <si>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</si>
  <si>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</si>
  <si>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</si>
  <si>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</si>
  <si>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</si>
  <si>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</si>
  <si>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</si>
  <si>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</si>
  <si>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</si>
  <si>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</si>
  <si>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</si>
  <si>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</si>
  <si>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</si>
  <si>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</si>
  <si>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</si>
  <si>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</si>
  <si>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</si>
  <si>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</si>
  <si>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</si>
  <si>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</si>
  <si>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</si>
  <si>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</si>
  <si>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</si>
  <si>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</si>
  <si>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</si>
  <si>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</si>
  <si>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</si>
  <si>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</si>
  <si>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</si>
  <si>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</si>
  <si>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</si>
  <si>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</si>
  <si>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</si>
  <si>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</si>
  <si>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</si>
  <si>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</si>
  <si>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</si>
  <si>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</si>
  <si>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</si>
  <si>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</si>
  <si>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</si>
  <si>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</si>
  <si>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</si>
  <si>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</si>
  <si>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</si>
  <si>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</si>
  <si>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</si>
  <si>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</si>
  <si>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</si>
  <si>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</si>
  <si>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</si>
  <si>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</si>
  <si>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</si>
  <si>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</si>
  <si>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</si>
  <si>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</si>
  <si>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</si>
  <si>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</si>
  <si>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</si>
  <si>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</si>
  <si>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</si>
  <si>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</si>
  <si>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</si>
  <si>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</si>
  <si>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</si>
  <si>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</si>
  <si>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</si>
  <si>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</si>
  <si>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</si>
  <si>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</si>
  <si>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</si>
  <si>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</si>
  <si>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</si>
  <si>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</si>
  <si>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</si>
  <si>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</si>
  <si>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</si>
  <si>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</si>
  <si>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</si>
  <si>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</si>
  <si>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</si>
  <si>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</si>
  <si>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</si>
  <si>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</si>
  <si>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</si>
  <si>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</si>
  <si>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</si>
  <si>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</si>
  <si>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</si>
  <si>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</si>
  <si>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</si>
  <si>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</si>
  <si>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</si>
  <si>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</si>
  <si>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</si>
  <si>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</si>
  <si>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</si>
  <si>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</si>
  <si>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</si>
  <si>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</si>
  <si>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</si>
  <si>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</si>
  <si>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</si>
  <si>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</si>
  <si>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</si>
  <si>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</si>
  <si>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</si>
  <si>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</si>
  <si>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</si>
  <si>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</si>
  <si>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</si>
  <si>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</si>
  <si>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</si>
  <si>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</si>
  <si>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</si>
  <si>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</si>
  <si>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</si>
  <si>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</si>
  <si>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</si>
  <si>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</si>
  <si>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</si>
  <si>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</si>
  <si>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</si>
  <si>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</si>
  <si>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</si>
  <si>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</si>
  <si>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</si>
  <si>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</si>
  <si>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</si>
  <si>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</si>
  <si>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</si>
  <si>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</si>
  <si>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</si>
  <si>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</si>
  <si>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</si>
  <si>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</si>
  <si>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</si>
  <si>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</si>
  <si>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</si>
  <si>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</si>
  <si>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</si>
  <si>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</si>
  <si>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</si>
  <si>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</si>
  <si>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</si>
  <si>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</si>
  <si>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</si>
  <si>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</si>
  <si>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</si>
  <si>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</si>
  <si>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</si>
  <si>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</si>
  <si>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</si>
  <si>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</si>
  <si>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</si>
  <si>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</si>
  <si>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</si>
  <si>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</si>
  <si>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</si>
  <si>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</si>
  <si>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</si>
  <si>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</si>
  <si>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</si>
  <si>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</si>
  <si>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</si>
  <si>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</si>
  <si>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</si>
  <si>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</si>
  <si>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</si>
  <si>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</si>
  <si>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</si>
  <si>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</si>
  <si>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</si>
  <si>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</si>
  <si>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</si>
  <si>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</si>
  <si>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</si>
  <si>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</si>
  <si>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</si>
  <si>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</si>
  <si>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</si>
  <si>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</si>
  <si>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</si>
  <si>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</si>
  <si>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</si>
  <si>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</si>
  <si>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</si>
  <si>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</si>
  <si>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</si>
  <si>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</si>
  <si>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</si>
  <si>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</si>
  <si>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</si>
  <si>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</si>
  <si>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</si>
  <si>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</si>
  <si>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</si>
  <si>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</si>
  <si>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</si>
  <si>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</si>
  <si>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</si>
  <si>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</si>
  <si>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</si>
  <si>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</si>
  <si>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</si>
  <si>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</si>
  <si>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</si>
  <si>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</si>
  <si>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</si>
  <si>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</si>
  <si>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</si>
  <si>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</si>
  <si>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</si>
  <si>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</si>
  <si>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</si>
  <si>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</si>
  <si>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</si>
  <si>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</si>
  <si>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</si>
  <si>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</si>
  <si>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</si>
  <si>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</si>
  <si>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</si>
  <si>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</si>
  <si>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</si>
  <si>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</si>
  <si>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</si>
  <si>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</si>
  <si>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</si>
  <si>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</si>
  <si>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</si>
  <si>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</si>
  <si>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</si>
  <si>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</si>
  <si>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</si>
  <si>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</si>
  <si>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</si>
  <si>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</si>
  <si>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</si>
  <si>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</si>
  <si>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</si>
  <si>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</si>
  <si>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</si>
  <si>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</si>
  <si>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</si>
  <si>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</si>
  <si>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</si>
  <si>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</si>
  <si>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</si>
  <si>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</si>
  <si>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</si>
  <si>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</si>
  <si>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</si>
  <si>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</si>
  <si>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</si>
  <si>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</si>
  <si>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</si>
  <si>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</si>
  <si>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</si>
  <si>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</si>
  <si>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</si>
  <si>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</si>
  <si>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</si>
  <si>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</si>
  <si>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</si>
  <si>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</si>
  <si>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</si>
  <si>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</si>
  <si>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</si>
  <si>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</si>
  <si>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</si>
  <si>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</si>
  <si>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</si>
  <si>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</si>
  <si>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</si>
  <si>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</si>
  <si>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</si>
  <si>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</si>
  <si>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</si>
  <si>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</si>
  <si>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</si>
  <si>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</si>
  <si>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</si>
  <si>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</si>
  <si>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</si>
  <si>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</si>
  <si>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</si>
  <si>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</si>
  <si>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</si>
  <si>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</si>
  <si>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</si>
  <si>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</si>
  <si>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</si>
  <si>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</si>
  <si>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</si>
  <si>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</si>
  <si>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</si>
  <si>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</si>
  <si>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</si>
  <si>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</si>
  <si>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</si>
  <si>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</si>
  <si>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</si>
  <si>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</si>
  <si>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</si>
  <si>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</si>
  <si>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</si>
  <si>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</si>
  <si>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</si>
  <si>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</si>
  <si>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</si>
  <si>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</si>
  <si>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</si>
  <si>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</si>
  <si>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</si>
  <si>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</si>
  <si>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</si>
  <si>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</si>
  <si>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</si>
  <si>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</si>
  <si>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</si>
  <si>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</si>
  <si>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</si>
  <si>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</si>
  <si>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</si>
  <si>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</si>
  <si>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</si>
  <si>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</si>
  <si>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</si>
  <si>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</si>
  <si>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</si>
  <si>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</si>
  <si>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</si>
  <si>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</si>
  <si>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</si>
  <si>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</si>
  <si>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</si>
  <si>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</si>
  <si>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</si>
  <si>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</si>
  <si>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</si>
  <si>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</si>
  <si>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</si>
  <si>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</si>
  <si>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</si>
  <si>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</si>
  <si>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</si>
  <si>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</si>
  <si>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</si>
  <si>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</si>
  <si>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</si>
  <si>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</si>
  <si>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</si>
  <si>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</si>
  <si>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</si>
  <si>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</si>
  <si>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</si>
  <si>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</si>
  <si>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</si>
  <si>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</si>
  <si>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</si>
  <si>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</si>
  <si>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</si>
  <si>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</si>
  <si>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</si>
  <si>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</si>
  <si>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</si>
  <si>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</si>
  <si>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</si>
  <si>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</si>
  <si>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</si>
  <si>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</si>
  <si>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</si>
  <si>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</si>
  <si>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</si>
  <si>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</si>
  <si>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</si>
  <si>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</si>
  <si>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</si>
  <si>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</si>
  <si>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</si>
  <si>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</si>
  <si>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</si>
  <si>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</si>
  <si>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</si>
  <si>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</si>
  <si>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</si>
  <si>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</si>
  <si>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</si>
  <si>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</si>
  <si>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</si>
  <si>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</si>
  <si>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</si>
  <si>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</si>
  <si>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</si>
  <si>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</si>
  <si>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</si>
  <si>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</si>
  <si>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</si>
  <si>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</si>
  <si>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</si>
  <si>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</si>
  <si>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</si>
  <si>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</si>
  <si>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</si>
  <si>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</si>
  <si>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</si>
  <si>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</si>
  <si>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</si>
  <si>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</si>
  <si>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</si>
  <si>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</si>
  <si>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</si>
  <si>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</si>
  <si>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</si>
  <si>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</si>
  <si>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</si>
  <si>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</si>
  <si>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</si>
  <si>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</si>
  <si>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</si>
  <si>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</si>
  <si>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</si>
  <si>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</si>
  <si>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</si>
  <si>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</si>
  <si>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</si>
  <si>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</si>
  <si>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</si>
  <si>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</si>
  <si>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</si>
  <si>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</si>
  <si>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</si>
  <si>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</si>
  <si>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</si>
  <si>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</si>
  <si>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</si>
  <si>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</si>
  <si>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</si>
  <si>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</si>
  <si>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</si>
  <si>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</si>
  <si>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</si>
  <si>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</si>
  <si>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</si>
  <si>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</si>
  <si>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</si>
  <si>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</si>
  <si>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</si>
  <si>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</si>
  <si>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</si>
  <si>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</si>
  <si>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</si>
  <si>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</si>
  <si>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</si>
  <si>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</si>
  <si>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</si>
  <si>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</si>
  <si>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</si>
  <si>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</si>
  <si>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</si>
  <si>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</si>
  <si>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</si>
  <si>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</si>
  <si>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</si>
  <si>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</si>
  <si>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</si>
  <si>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</si>
  <si>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</si>
  <si>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</si>
  <si>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</si>
  <si>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</si>
  <si>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</si>
  <si>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</si>
  <si>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</si>
  <si>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</si>
  <si>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</si>
  <si>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</si>
  <si>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</si>
  <si>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</si>
  <si>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</si>
  <si>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</si>
  <si>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</si>
  <si>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</si>
  <si>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</si>
  <si>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</si>
  <si>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</si>
  <si>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</si>
  <si>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</si>
  <si>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</si>
  <si>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</si>
  <si>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</si>
  <si>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</si>
  <si>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</si>
  <si>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</si>
  <si>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</si>
  <si>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</si>
  <si>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</si>
  <si>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</si>
  <si>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</si>
  <si>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</si>
  <si>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</si>
  <si>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</si>
  <si>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</si>
  <si>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</si>
  <si>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</si>
  <si>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</si>
  <si>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</si>
  <si>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</si>
  <si>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</si>
  <si>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</si>
  <si>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</si>
  <si>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</si>
  <si>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</si>
  <si>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</si>
  <si>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</si>
  <si>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</si>
  <si>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</si>
  <si>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</si>
  <si>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</si>
  <si>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</si>
  <si>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</si>
  <si>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</si>
  <si>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</si>
  <si>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</si>
  <si>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</si>
  <si>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</si>
  <si>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</si>
  <si>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</si>
  <si>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</si>
  <si>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</si>
  <si>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</si>
  <si>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</si>
  <si>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</si>
  <si>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</si>
  <si>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</si>
  <si>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</si>
  <si>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</si>
  <si>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</si>
  <si>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</si>
  <si>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</si>
  <si>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</si>
  <si>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</si>
  <si>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</si>
  <si>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</si>
  <si>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</si>
  <si>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</si>
  <si>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</si>
  <si>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</si>
  <si>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</si>
  <si>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</si>
  <si>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</si>
  <si>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</si>
  <si>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</si>
  <si>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</si>
  <si>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</si>
  <si>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</si>
  <si>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</si>
  <si>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</si>
  <si>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</si>
  <si>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</si>
  <si>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</si>
  <si>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</si>
  <si>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</si>
  <si>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</si>
  <si>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</si>
  <si>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</si>
  <si>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</si>
  <si>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</si>
  <si>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</si>
  <si>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</si>
  <si>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</si>
  <si>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</si>
  <si>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</si>
  <si>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</si>
  <si>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</si>
  <si>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</si>
  <si>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</si>
  <si>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</si>
  <si>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</si>
  <si>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</si>
  <si>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</si>
  <si>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</si>
  <si>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</si>
  <si>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</si>
  <si>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</si>
  <si>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</si>
  <si>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</si>
  <si>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</si>
  <si>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</si>
  <si>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</si>
  <si>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</si>
  <si>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</si>
  <si>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</si>
  <si>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</si>
  <si>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</si>
  <si>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</si>
  <si>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</si>
  <si>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</si>
  <si>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</si>
  <si>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</si>
  <si>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</si>
  <si>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</si>
  <si>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</si>
  <si>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</si>
  <si>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</si>
  <si>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</si>
  <si>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</si>
  <si>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</si>
  <si>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</si>
  <si>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</si>
  <si>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</si>
  <si>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</si>
  <si>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</si>
  <si>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</si>
  <si>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</si>
  <si>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</si>
  <si>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</si>
  <si>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</si>
  <si>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</si>
  <si>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</si>
  <si>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</si>
  <si>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</si>
  <si>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</si>
  <si>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</si>
  <si>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</si>
  <si>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</si>
  <si>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</si>
  <si>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</si>
  <si>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</si>
  <si>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</si>
  <si>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</si>
  <si>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</si>
  <si>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</si>
  <si>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</si>
  <si>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</si>
  <si>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</si>
  <si>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</si>
  <si>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</si>
  <si>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</si>
  <si>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</si>
  <si>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</si>
  <si>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</si>
  <si>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</si>
  <si>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</si>
  <si>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</si>
  <si>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</si>
  <si>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</si>
  <si>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</si>
  <si>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</si>
  <si>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</si>
  <si>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</si>
  <si>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</si>
  <si>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</si>
  <si>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</si>
  <si>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</si>
  <si>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</si>
  <si>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</si>
  <si>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</si>
  <si>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</si>
  <si>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</si>
  <si>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</si>
  <si>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</si>
  <si>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</si>
  <si>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</si>
  <si>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</si>
  <si>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</si>
  <si>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</si>
  <si>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</si>
  <si>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</si>
  <si>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</si>
  <si>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</si>
  <si>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</si>
  <si>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</si>
  <si>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</si>
  <si>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</si>
  <si>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</si>
  <si>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</si>
  <si>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</si>
  <si>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</si>
  <si>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</si>
  <si>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</si>
  <si>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</si>
  <si>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</si>
  <si>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</si>
  <si>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</si>
  <si>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</si>
  <si>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</si>
  <si>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</si>
  <si>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</si>
  <si>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</si>
  <si>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</si>
  <si>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</si>
  <si>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</si>
  <si>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</si>
  <si>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</si>
  <si>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</si>
  <si>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</si>
  <si>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</si>
  <si>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</si>
  <si>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</si>
  <si>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</si>
  <si>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</si>
  <si>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</si>
  <si>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</si>
  <si>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</si>
  <si>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</si>
  <si>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</si>
  <si>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</si>
  <si>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</si>
  <si>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</si>
  <si>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</si>
  <si>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</si>
  <si>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</si>
  <si>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</si>
  <si>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</si>
  <si>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</si>
  <si>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</si>
  <si>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</si>
  <si>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</si>
  <si>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</si>
  <si>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</si>
  <si>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</si>
  <si>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</si>
  <si>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</si>
  <si>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</si>
  <si>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</si>
  <si>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</si>
  <si>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</si>
  <si>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</si>
  <si>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</si>
  <si>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</si>
  <si>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</si>
  <si>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</si>
  <si>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</si>
  <si>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</si>
  <si>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</si>
  <si>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</si>
  <si>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</si>
  <si>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</si>
  <si>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</si>
  <si>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</si>
  <si>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</si>
  <si>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</si>
  <si>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</si>
  <si>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</si>
  <si>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</si>
  <si>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</si>
  <si>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</si>
  <si>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</si>
  <si>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</si>
  <si>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</si>
  <si>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</si>
  <si>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</si>
  <si>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</si>
  <si>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</si>
  <si>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</si>
  <si>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</si>
  <si>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</si>
  <si>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</si>
  <si>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</si>
  <si>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</si>
  <si>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</si>
  <si>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</si>
  <si>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</si>
  <si>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</si>
  <si>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</si>
  <si>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</si>
  <si>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</si>
  <si>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</si>
  <si>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</si>
  <si>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</si>
  <si>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</si>
  <si>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</si>
  <si>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</si>
  <si>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</si>
  <si>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</si>
  <si>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</si>
  <si>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</si>
  <si>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</si>
  <si>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</si>
  <si>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</si>
  <si>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</si>
  <si>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</si>
  <si>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</si>
  <si>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</si>
  <si>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</si>
  <si>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</si>
  <si>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</si>
  <si>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</si>
  <si>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</si>
  <si>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</si>
  <si>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</si>
  <si>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</si>
  <si>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</si>
  <si>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</si>
  <si>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</si>
  <si>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</si>
  <si>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</si>
  <si>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</si>
  <si>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</si>
  <si>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</si>
  <si>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</si>
  <si>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</si>
  <si>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</si>
  <si>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</si>
  <si>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</si>
  <si>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</si>
  <si>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</si>
  <si>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</si>
  <si>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</si>
  <si>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</si>
  <si>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</si>
  <si>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</si>
  <si>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</si>
  <si>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</si>
  <si>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</si>
  <si>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</si>
  <si>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</si>
  <si>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</si>
  <si>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</si>
  <si>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</si>
  <si>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</si>
  <si>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</si>
  <si>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</si>
  <si>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</si>
  <si>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</si>
  <si>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</si>
  <si>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</si>
  <si>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</si>
  <si>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</si>
  <si>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</si>
  <si>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</si>
  <si>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</si>
  <si>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</si>
  <si>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</si>
  <si>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</si>
  <si>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</si>
  <si>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</si>
  <si>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</si>
  <si>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</si>
  <si>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</si>
  <si>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</si>
  <si>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</si>
  <si>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</si>
  <si>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</si>
  <si>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</si>
  <si>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</si>
  <si>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</si>
  <si>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</si>
  <si>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</si>
  <si>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</si>
  <si>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</si>
  <si>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</si>
  <si>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</si>
  <si>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</si>
  <si>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</si>
  <si>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</si>
  <si>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</si>
  <si>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</si>
  <si>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</si>
  <si>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</si>
  <si>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</si>
  <si>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</si>
  <si>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</si>
  <si>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</si>
  <si>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</si>
  <si>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</si>
  <si>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</si>
  <si>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</si>
  <si>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</si>
  <si>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</si>
  <si>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</si>
  <si>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</si>
  <si>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</si>
  <si>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</si>
  <si>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</si>
  <si>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</si>
  <si>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</si>
  <si>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</si>
  <si>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</si>
  <si>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</si>
  <si>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</si>
  <si>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</si>
  <si>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</si>
  <si>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</si>
  <si>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</si>
  <si>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</si>
  <si>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</si>
  <si>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</si>
  <si>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</si>
  <si>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</si>
  <si>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</si>
  <si>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</si>
  <si>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</si>
  <si>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</si>
  <si>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</si>
  <si>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</si>
  <si>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</si>
  <si>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</si>
  <si>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</si>
  <si>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</si>
  <si>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</si>
  <si>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</si>
  <si>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</si>
  <si>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</si>
  <si>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</si>
  <si>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</si>
  <si>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</si>
  <si>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</si>
  <si>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</si>
  <si>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</si>
  <si>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</si>
  <si>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</si>
  <si>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</si>
  <si>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</si>
  <si>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</si>
  <si>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</si>
  <si>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</si>
  <si>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</si>
  <si>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</si>
  <si>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</si>
  <si>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</si>
  <si>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</si>
  <si>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</si>
  <si>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</si>
  <si>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</si>
  <si>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</si>
  <si>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</si>
  <si>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</si>
  <si>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</si>
  <si>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</si>
  <si>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</si>
  <si>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</si>
  <si>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</si>
  <si>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</si>
  <si>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</si>
  <si>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</si>
  <si>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</si>
  <si>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</si>
  <si>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</si>
  <si>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</si>
  <si>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</si>
  <si>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</si>
  <si>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</si>
  <si>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</si>
  <si>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</si>
  <si>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</si>
  <si>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</si>
  <si>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</si>
  <si>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</si>
  <si>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</si>
  <si>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</si>
  <si>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</si>
  <si>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</si>
  <si>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</si>
  <si>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</si>
  <si>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</si>
  <si>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</si>
  <si>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</si>
  <si>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</si>
  <si>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</si>
  <si>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</si>
  <si>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</si>
  <si>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</si>
  <si>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</si>
  <si>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</si>
  <si>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</si>
  <si>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</si>
  <si>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</si>
  <si>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</si>
  <si>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</si>
  <si>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</si>
  <si>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</si>
  <si>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</si>
  <si>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</si>
  <si>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</si>
  <si>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</si>
  <si>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</si>
  <si>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</si>
  <si>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</si>
  <si>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</si>
  <si>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</si>
  <si>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</si>
  <si>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</si>
  <si>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</si>
  <si>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</si>
  <si>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</si>
  <si>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</si>
  <si>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</si>
  <si>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</si>
  <si>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</si>
  <si>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</si>
  <si>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</si>
  <si>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</si>
  <si>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</si>
  <si>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</si>
  <si>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</si>
  <si>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</si>
  <si>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</si>
  <si>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</si>
  <si>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</si>
  <si>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</si>
  <si>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</si>
  <si>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</si>
  <si>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</si>
  <si>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</si>
  <si>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</si>
  <si>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</si>
  <si>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</si>
  <si>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</si>
  <si>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</si>
  <si>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</si>
  <si>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</si>
  <si>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</si>
  <si>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</si>
  <si>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</si>
  <si>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</si>
  <si>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</si>
  <si>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</si>
  <si>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</si>
  <si>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</si>
  <si>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</si>
  <si>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</si>
  <si>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</si>
  <si>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</si>
  <si>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</si>
  <si>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</si>
  <si>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</si>
  <si>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</si>
  <si>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</si>
  <si>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</si>
  <si>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</si>
  <si>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</si>
  <si>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</si>
  <si>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</si>
  <si>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</si>
  <si>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</si>
  <si>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</si>
  <si>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</si>
  <si>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</si>
  <si>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</si>
  <si>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</si>
  <si>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</si>
  <si>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</si>
  <si>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</si>
  <si>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</si>
  <si>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</si>
  <si>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</si>
  <si>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</si>
  <si>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</si>
  <si>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</si>
  <si>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</si>
  <si>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</si>
  <si>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</si>
  <si>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</si>
  <si>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</si>
  <si>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</si>
  <si>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</si>
  <si>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</si>
  <si>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</si>
  <si>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</si>
  <si>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</si>
  <si>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</si>
  <si>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</si>
  <si>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</si>
  <si>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</si>
  <si>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</si>
  <si>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</si>
  <si>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</si>
  <si>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</si>
  <si>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</si>
  <si>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</si>
  <si>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</si>
  <si>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</si>
  <si>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</si>
  <si>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</si>
  <si>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</si>
  <si>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</si>
  <si>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</si>
  <si>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</si>
  <si>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</si>
  <si>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</si>
  <si>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</si>
  <si>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</si>
  <si>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</si>
  <si>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</si>
  <si>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</si>
  <si>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</si>
  <si>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</si>
  <si>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</si>
  <si>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</si>
  <si>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</si>
  <si>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</si>
  <si>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</si>
  <si>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</si>
  <si>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</si>
  <si>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</si>
  <si>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</si>
  <si>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</si>
  <si>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</si>
  <si>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</si>
  <si>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</si>
  <si>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</si>
  <si>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</si>
  <si>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</si>
  <si>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</si>
  <si>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</si>
  <si>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</si>
  <si>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</si>
  <si>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</si>
  <si>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</si>
  <si>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</si>
  <si>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</si>
  <si>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</si>
  <si>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</si>
  <si>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</si>
  <si>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</si>
  <si>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</si>
  <si>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</si>
  <si>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</si>
  <si>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</si>
  <si>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</si>
  <si>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</si>
  <si>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</si>
  <si>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</si>
  <si>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</si>
  <si>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</si>
  <si>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</si>
  <si>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</si>
  <si>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</si>
  <si>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</si>
  <si>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</si>
  <si>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</si>
  <si>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</si>
  <si>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</si>
  <si>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</si>
  <si>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</si>
  <si>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</si>
  <si>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</si>
  <si>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</si>
  <si>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</si>
  <si>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</si>
  <si>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</si>
  <si>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</si>
  <si>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</si>
  <si>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</si>
  <si>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</si>
  <si>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</si>
  <si>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</si>
  <si>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</si>
  <si>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</si>
  <si>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</si>
  <si>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</si>
  <si>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</si>
  <si>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</si>
  <si>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</si>
  <si>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</si>
  <si>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</si>
  <si>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</si>
  <si>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</si>
  <si>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</si>
  <si>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</si>
  <si>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</si>
  <si>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</si>
  <si>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</si>
  <si>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</si>
  <si>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</si>
  <si>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</si>
  <si>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</si>
  <si>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</si>
  <si>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</si>
  <si>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</si>
  <si>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</si>
  <si>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</si>
  <si>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</si>
  <si>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</si>
  <si>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</si>
  <si>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</si>
  <si>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</si>
  <si>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</si>
  <si>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</si>
  <si>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</si>
  <si>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</si>
  <si>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</si>
  <si>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</si>
  <si>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</si>
  <si>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</si>
  <si>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</si>
  <si>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</si>
  <si>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</si>
  <si>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</si>
  <si>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</si>
  <si>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</si>
  <si>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</si>
  <si>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</si>
  <si>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</si>
  <si>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</si>
  <si>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</si>
  <si>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</si>
  <si>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</si>
  <si>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</si>
  <si>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</si>
  <si>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</si>
  <si>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</si>
  <si>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</si>
  <si>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</si>
  <si>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</si>
  <si>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</si>
  <si>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</si>
  <si>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</si>
  <si>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</si>
  <si>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</si>
  <si>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</si>
  <si>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</si>
  <si>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</si>
  <si>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</si>
  <si>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</si>
  <si>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</si>
  <si>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</si>
  <si>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</si>
  <si>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</si>
  <si>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</si>
  <si>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</si>
  <si>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</si>
  <si>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</si>
  <si>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</si>
  <si>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</si>
  <si>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</si>
  <si>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</si>
  <si>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</si>
  <si>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</si>
  <si>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</si>
  <si>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</si>
  <si>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</si>
  <si>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</si>
  <si>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</si>
  <si>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</si>
  <si>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</si>
  <si>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</si>
  <si>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</si>
  <si>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</si>
  <si>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</si>
  <si>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</si>
  <si>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</si>
  <si>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</si>
  <si>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</si>
  <si>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</si>
  <si>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</si>
  <si>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</si>
  <si>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</si>
  <si>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</si>
  <si>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</si>
  <si>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</si>
  <si>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</si>
  <si>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</si>
  <si>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</si>
  <si>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</si>
  <si>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</si>
  <si>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</si>
  <si>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</si>
  <si>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</si>
  <si>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</si>
  <si>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</si>
  <si>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</si>
  <si>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</si>
  <si>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</si>
  <si>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</si>
  <si>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</si>
  <si>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</si>
  <si>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</si>
  <si>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</si>
  <si>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</si>
  <si>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</si>
  <si>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</si>
  <si>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</si>
  <si>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</si>
  <si>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</si>
  <si>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</si>
  <si>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</si>
  <si>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</si>
  <si>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</si>
  <si>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</si>
  <si>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</si>
  <si>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</si>
  <si>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</si>
  <si>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</si>
  <si>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</si>
  <si>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</si>
  <si>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</si>
  <si>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</si>
  <si>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</si>
  <si>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</si>
  <si>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</si>
  <si>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</si>
  <si>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</si>
  <si>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</si>
  <si>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</si>
  <si>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</si>
  <si>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</si>
  <si>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</si>
  <si>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</si>
  <si>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</si>
  <si>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</si>
  <si>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</si>
  <si>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</si>
  <si>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</si>
  <si>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</si>
  <si>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</si>
  <si>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</si>
  <si>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</si>
  <si>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</si>
  <si>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</si>
  <si>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</si>
  <si>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</si>
  <si>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</si>
  <si>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</si>
  <si>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</si>
  <si>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</si>
  <si>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</si>
  <si>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</si>
  <si>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</si>
  <si>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</si>
  <si>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</si>
  <si>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</si>
  <si>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</si>
  <si>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</si>
  <si>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</si>
  <si>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</si>
  <si>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</si>
  <si>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</si>
  <si>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</si>
  <si>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</si>
  <si>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</si>
  <si>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</si>
  <si>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</si>
  <si>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</si>
  <si>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</si>
  <si>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</si>
  <si>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</si>
  <si>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</si>
  <si>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</si>
  <si>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</si>
  <si>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</si>
  <si>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</si>
  <si>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</si>
  <si>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</si>
  <si>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</si>
  <si>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</si>
  <si>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</si>
  <si>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</si>
  <si>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</si>
  <si>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</si>
  <si>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</si>
  <si>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</si>
  <si>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</si>
  <si>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</si>
  <si>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</si>
  <si>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</si>
  <si>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</si>
  <si>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</si>
  <si>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</si>
  <si>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</si>
  <si>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</si>
  <si>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</si>
  <si>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</si>
  <si>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</si>
  <si>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</si>
  <si>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</si>
  <si>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</si>
  <si>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</si>
  <si>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</si>
  <si>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</si>
  <si>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</si>
  <si>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</si>
  <si>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</si>
  <si>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</si>
  <si>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</si>
  <si>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</si>
  <si>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</si>
  <si>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</si>
  <si>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</si>
  <si>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</si>
  <si>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</si>
  <si>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</si>
  <si>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</si>
  <si>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</si>
  <si>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</si>
  <si>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</si>
  <si>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</si>
  <si>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</si>
  <si>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</si>
  <si>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</si>
  <si>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</si>
  <si>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</si>
  <si>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</si>
  <si>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</si>
  <si>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</si>
  <si>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</si>
  <si>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</si>
  <si>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</si>
  <si>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</si>
  <si>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</si>
  <si>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</si>
  <si>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</si>
  <si>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</si>
  <si>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</si>
  <si>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</si>
  <si>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</si>
  <si>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</si>
  <si>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</si>
  <si>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</si>
  <si>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</si>
  <si>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</si>
  <si>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</si>
  <si>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</si>
  <si>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</si>
  <si>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</si>
  <si>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</si>
  <si>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</si>
  <si>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</si>
  <si>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</si>
  <si>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</si>
  <si>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</si>
  <si>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</si>
  <si>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</si>
  <si>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</si>
  <si>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</si>
  <si>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</si>
  <si>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</si>
  <si>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</si>
  <si>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</si>
  <si>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</si>
  <si>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</si>
  <si>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</si>
  <si>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</si>
  <si>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</si>
  <si>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</si>
  <si>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</si>
  <si>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</si>
  <si>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</si>
  <si>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</si>
  <si>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</si>
  <si>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</si>
  <si>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</si>
  <si>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</si>
  <si>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</si>
  <si>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</si>
  <si>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</si>
  <si>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</si>
  <si>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</si>
  <si>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</si>
  <si>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</si>
  <si>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</si>
  <si>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</si>
  <si>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</si>
  <si>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</si>
  <si>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</si>
  <si>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</si>
  <si>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</si>
  <si>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</si>
  <si>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</si>
  <si>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</si>
  <si>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</si>
  <si>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</si>
  <si>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</si>
  <si>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</si>
  <si>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</si>
  <si>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</si>
  <si>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</si>
  <si>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</si>
  <si>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</si>
  <si>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</si>
  <si>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</si>
  <si>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</si>
  <si>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</si>
  <si>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</si>
  <si>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</si>
  <si>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</si>
  <si>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</si>
  <si>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</si>
  <si>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</si>
  <si>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</si>
  <si>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</si>
  <si>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</si>
  <si>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</si>
  <si>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</si>
  <si>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</si>
  <si>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</si>
  <si>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</si>
  <si>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</si>
  <si>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</si>
  <si>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</si>
  <si>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</si>
  <si>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</si>
  <si>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</si>
  <si>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</si>
  <si>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</si>
  <si>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</si>
  <si>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</si>
  <si>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</si>
  <si>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</si>
  <si>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</si>
  <si>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</si>
  <si>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</si>
  <si>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</si>
  <si>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</si>
  <si>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</si>
  <si>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</si>
  <si>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</si>
  <si>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</si>
  <si>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</si>
  <si>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</si>
  <si>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</si>
  <si>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</si>
  <si>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</si>
  <si>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</si>
  <si>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</si>
  <si>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</si>
  <si>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</si>
  <si>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</si>
  <si>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</si>
  <si>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</si>
  <si>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</si>
  <si>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</si>
  <si>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</si>
  <si>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</si>
  <si>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</si>
  <si>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</si>
  <si>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</si>
  <si>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</si>
  <si>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</si>
  <si>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</si>
  <si>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</si>
  <si>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</si>
  <si>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</si>
  <si>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</si>
  <si>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</si>
  <si>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</si>
  <si>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</si>
  <si>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</si>
  <si>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</si>
  <si>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</si>
  <si>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</si>
  <si>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</si>
  <si>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</si>
  <si>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</si>
  <si>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</si>
  <si>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</si>
  <si>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</si>
  <si>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</si>
  <si>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</si>
  <si>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</si>
  <si>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</si>
  <si>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</si>
  <si>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</si>
  <si>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</si>
  <si>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</si>
  <si>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</si>
  <si>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</si>
  <si>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</si>
  <si>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</si>
  <si>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</si>
  <si>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</si>
  <si>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</si>
  <si>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</si>
  <si>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</si>
  <si>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</si>
  <si>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</si>
  <si>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</si>
  <si>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</si>
  <si>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</si>
  <si>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</si>
  <si>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</si>
  <si>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</si>
  <si>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</si>
  <si>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</si>
  <si>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</si>
  <si>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</si>
  <si>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</si>
  <si>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</si>
  <si>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</si>
  <si>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</si>
  <si>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</si>
  <si>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</si>
  <si>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</si>
  <si>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</si>
  <si>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</si>
  <si>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</si>
  <si>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</si>
  <si>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</si>
  <si>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</si>
  <si>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</si>
  <si>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</si>
  <si>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</si>
  <si>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</si>
  <si>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</si>
  <si>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</si>
  <si>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</si>
  <si>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</si>
  <si>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</si>
  <si>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</si>
  <si>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</si>
  <si>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</si>
  <si>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</si>
  <si>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</si>
  <si>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</si>
  <si>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</si>
  <si>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</si>
  <si>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</si>
  <si>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</si>
  <si>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</si>
  <si>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</si>
  <si>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</si>
  <si>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</si>
  <si>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</si>
  <si>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</si>
  <si>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</si>
  <si>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</si>
  <si>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</si>
  <si>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</si>
  <si>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</si>
  <si>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</si>
  <si>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</si>
  <si>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</si>
  <si>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</si>
  <si>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</si>
  <si>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</si>
  <si>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</si>
  <si>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</si>
  <si>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</si>
  <si>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</si>
  <si>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</si>
  <si>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</si>
  <si>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</si>
  <si>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</si>
  <si>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</si>
  <si>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</si>
  <si>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</si>
  <si>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</si>
  <si>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</si>
  <si>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</si>
  <si>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</si>
  <si>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</si>
  <si>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</si>
  <si>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</si>
  <si>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</si>
  <si>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</si>
  <si>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</si>
  <si>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</si>
  <si>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</si>
  <si>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</si>
  <si>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</si>
  <si>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</si>
  <si>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</si>
  <si>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</si>
  <si>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</si>
  <si>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</si>
  <si>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</si>
  <si>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</si>
  <si>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</si>
  <si>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</si>
  <si>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</si>
  <si>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</si>
  <si>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</si>
  <si>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</si>
  <si>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</si>
  <si>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</si>
  <si>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</si>
  <si>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</si>
  <si>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</si>
  <si>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</si>
  <si>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</si>
  <si>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</si>
  <si>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</si>
  <si>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</si>
  <si>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</si>
  <si>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</si>
  <si>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</si>
  <si>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</si>
  <si>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</si>
  <si>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</si>
  <si>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</si>
  <si>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</si>
  <si>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</si>
  <si>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</si>
  <si>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</si>
  <si>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</si>
  <si>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</si>
  <si>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</si>
  <si>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</si>
  <si>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</si>
  <si>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</si>
  <si>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</si>
  <si>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</si>
  <si>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</si>
  <si>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</si>
  <si>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</si>
  <si>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</si>
  <si>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</si>
  <si>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</si>
  <si>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</si>
  <si>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</si>
  <si>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</si>
  <si>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</si>
  <si>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</si>
  <si>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</si>
  <si>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</si>
  <si>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</si>
  <si>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</si>
  <si>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</si>
  <si>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</si>
  <si>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</si>
  <si>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</si>
  <si>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</si>
  <si>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</si>
  <si>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</si>
  <si>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</si>
  <si>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</si>
  <si>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</si>
  <si>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</si>
  <si>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</si>
  <si>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</si>
  <si>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</si>
  <si>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</si>
  <si>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</si>
  <si>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</si>
  <si>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</si>
  <si>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</si>
  <si>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</si>
  <si>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</si>
  <si>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</si>
  <si>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</si>
  <si>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</si>
  <si>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</si>
  <si>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</si>
  <si>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</si>
  <si>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</si>
  <si>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</si>
  <si>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</si>
  <si>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</si>
  <si>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</si>
  <si>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</si>
  <si>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</si>
  <si>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</si>
  <si>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</si>
  <si>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</si>
  <si>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</si>
  <si>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</si>
  <si>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</si>
  <si>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</si>
  <si>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</si>
  <si>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</si>
  <si>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</si>
  <si>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</si>
  <si>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</si>
  <si>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</si>
  <si>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</si>
  <si>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</si>
  <si>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</si>
  <si>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</si>
  <si>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</si>
  <si>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</si>
  <si>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</si>
  <si>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</si>
  <si>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</si>
  <si>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</si>
  <si>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</si>
  <si>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</si>
  <si>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</si>
  <si>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</si>
  <si>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</si>
  <si>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</si>
  <si>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</si>
  <si>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</si>
  <si>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</si>
  <si>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</si>
  <si>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</si>
  <si>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</si>
  <si>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</si>
  <si>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</si>
  <si>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</si>
  <si>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</si>
  <si>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</si>
  <si>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</si>
  <si>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</si>
  <si>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</si>
  <si>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</si>
  <si>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</si>
  <si>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</si>
  <si>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</si>
  <si>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</si>
  <si>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</si>
  <si>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</si>
  <si>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</si>
  <si>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</si>
  <si>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</si>
  <si>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</si>
  <si>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</si>
  <si>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</si>
  <si>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</si>
  <si>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</si>
  <si>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</si>
  <si>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</si>
  <si>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</si>
  <si>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</si>
  <si>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</si>
  <si>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</si>
  <si>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</si>
  <si>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</si>
  <si>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</si>
  <si>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</si>
  <si>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</si>
  <si>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</si>
  <si>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</si>
  <si>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</si>
  <si>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</si>
  <si>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</si>
  <si>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</si>
  <si>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</si>
  <si>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</si>
  <si>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</si>
  <si>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</si>
  <si>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</si>
  <si>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</si>
  <si>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</si>
  <si>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</si>
  <si>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</si>
  <si>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</si>
  <si>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</si>
  <si>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</si>
  <si>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</si>
  <si>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</si>
  <si>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</si>
  <si>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</si>
  <si>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</si>
  <si>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</si>
  <si>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</si>
  <si>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</si>
  <si>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</si>
  <si>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</si>
  <si>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</si>
  <si>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</si>
  <si>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</si>
  <si>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</si>
  <si>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</si>
  <si>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</si>
  <si>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</si>
  <si>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</si>
  <si>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</si>
  <si>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</si>
  <si>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</si>
  <si>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</si>
  <si>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</si>
  <si>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</si>
  <si>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</si>
  <si>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</si>
  <si>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</si>
  <si>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</si>
  <si>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</si>
  <si>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</si>
  <si>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</si>
  <si>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</si>
  <si>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</si>
  <si>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</si>
  <si>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</si>
  <si>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</si>
  <si>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</si>
  <si>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</si>
  <si>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</si>
  <si>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</si>
  <si>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</si>
  <si>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</si>
  <si>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</si>
  <si>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</si>
  <si>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</si>
  <si>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</si>
  <si>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</si>
  <si>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</si>
  <si>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</si>
  <si>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</si>
  <si>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</si>
  <si>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</si>
  <si>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</si>
  <si>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</si>
  <si>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</si>
  <si>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</si>
  <si>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</si>
  <si>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</si>
  <si>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</si>
  <si>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</si>
  <si>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</si>
  <si>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</si>
  <si>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</si>
  <si>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</si>
  <si>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</si>
  <si>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</si>
  <si>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</si>
  <si>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</si>
  <si>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</si>
  <si>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</si>
  <si>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</si>
  <si>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</si>
  <si>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</si>
  <si>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</si>
  <si>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</si>
  <si>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</si>
  <si>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</si>
  <si>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</si>
  <si>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</si>
  <si>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</si>
  <si>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</si>
  <si>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</si>
  <si>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</si>
  <si>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</si>
  <si>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</si>
  <si>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</si>
  <si>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</si>
  <si>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</si>
  <si>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</si>
  <si>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</si>
  <si>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</si>
  <si>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</si>
  <si>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</si>
  <si>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</si>
  <si>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</si>
  <si>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</si>
  <si>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</si>
  <si>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</si>
  <si>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</si>
  <si>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</si>
  <si>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</si>
  <si>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</si>
  <si>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</si>
  <si>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</si>
  <si>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</si>
  <si>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</si>
  <si>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</si>
  <si>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</si>
  <si>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</si>
  <si>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</si>
  <si>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</si>
  <si>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</si>
  <si>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</si>
  <si>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</si>
  <si>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</si>
  <si>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</si>
  <si>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</si>
  <si>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</si>
  <si>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</si>
  <si>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</si>
  <si>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</si>
  <si>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</si>
  <si>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</si>
  <si>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</si>
  <si>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</si>
  <si>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</si>
  <si>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</si>
  <si>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</si>
  <si>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</si>
  <si>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</si>
  <si>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</si>
  <si>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</si>
  <si>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</si>
  <si>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</si>
  <si>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</si>
  <si>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</si>
  <si>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</si>
  <si>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</si>
  <si>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</si>
  <si>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</si>
  <si>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</si>
  <si>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</si>
  <si>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</si>
  <si>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</si>
  <si>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</si>
  <si>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</si>
  <si>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</si>
  <si>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</si>
  <si>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</si>
  <si>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</si>
  <si>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</si>
  <si>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</si>
  <si>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</si>
  <si>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</si>
  <si>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</si>
  <si>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</si>
  <si>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</si>
  <si>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</si>
  <si>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</si>
  <si>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</si>
  <si>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</si>
  <si>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</si>
  <si>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</si>
  <si>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</si>
  <si>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</si>
  <si>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</si>
  <si>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</si>
  <si>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</si>
  <si>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</si>
  <si>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</si>
  <si>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</si>
  <si>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</si>
  <si>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</si>
  <si>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</si>
  <si>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</si>
  <si>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</si>
  <si>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</si>
  <si>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</si>
  <si>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</si>
  <si>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</si>
  <si>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</si>
  <si>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</si>
  <si>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</si>
  <si>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</si>
  <si>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</si>
  <si>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</si>
  <si>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</si>
  <si>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</si>
  <si>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</si>
  <si>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</si>
  <si>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</si>
  <si>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</si>
  <si>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</si>
  <si>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</si>
  <si>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</si>
  <si>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</si>
  <si>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</si>
  <si>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</si>
  <si>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</si>
  <si>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</si>
  <si>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</si>
  <si>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</si>
  <si>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</si>
  <si>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</si>
  <si>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</si>
  <si>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</si>
  <si>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</si>
  <si>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</si>
  <si>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</si>
  <si>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</si>
  <si>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</si>
  <si>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</si>
  <si>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</si>
  <si>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</si>
  <si>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</si>
  <si>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</si>
  <si>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</si>
  <si>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</si>
  <si>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</si>
  <si>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</si>
  <si>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</si>
  <si>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</si>
  <si>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</si>
  <si>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</si>
  <si>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</si>
  <si>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</si>
  <si>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</si>
  <si>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</si>
  <si>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</si>
  <si>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</si>
  <si>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</si>
  <si>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</si>
  <si>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</si>
  <si>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</si>
  <si>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</si>
  <si>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</si>
  <si>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</si>
  <si>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</si>
  <si>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</si>
  <si>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</si>
  <si>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</si>
  <si>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</si>
  <si>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</si>
  <si>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</si>
  <si>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</si>
  <si>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</si>
  <si>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</si>
  <si>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</si>
  <si>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</si>
  <si>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</si>
  <si>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</si>
  <si>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</si>
  <si>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</si>
  <si>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</si>
  <si>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</si>
  <si>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</si>
  <si>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</si>
  <si>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</si>
  <si>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</si>
  <si>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</si>
  <si>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</si>
  <si>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</si>
  <si>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</si>
  <si>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</si>
  <si>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</si>
  <si>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</si>
  <si>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</si>
  <si>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</si>
  <si>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</si>
  <si>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</si>
  <si>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</si>
  <si>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</si>
  <si>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</si>
  <si>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</si>
  <si>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</si>
  <si>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</si>
  <si>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</si>
  <si>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</si>
  <si>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</si>
  <si>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</si>
  <si>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</si>
  <si>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</si>
  <si>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</si>
  <si>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</si>
  <si>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</si>
  <si>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</si>
  <si>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</si>
  <si>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</si>
  <si>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</si>
  <si>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</si>
  <si>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</si>
  <si>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</si>
  <si>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</si>
  <si>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</si>
  <si>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</si>
  <si>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</si>
  <si>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</si>
  <si>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</si>
  <si>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</si>
  <si>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</si>
  <si>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</si>
  <si>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</si>
  <si>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</si>
  <si>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</si>
  <si>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</si>
  <si>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</si>
  <si>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</si>
  <si>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</si>
  <si>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</si>
  <si>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</si>
  <si>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</si>
  <si>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</si>
  <si>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</si>
  <si>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</si>
  <si>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</si>
  <si>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</si>
  <si>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</si>
  <si>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</si>
  <si>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</si>
  <si>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</si>
  <si>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</si>
  <si>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</si>
  <si>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</si>
  <si>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</si>
  <si>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</si>
  <si>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</si>
  <si>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</si>
  <si>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</si>
  <si>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</si>
  <si>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</si>
  <si>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</si>
  <si>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</si>
  <si>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</si>
  <si>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</si>
  <si>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</si>
  <si>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</si>
  <si>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</si>
  <si>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</si>
  <si>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</si>
  <si>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</si>
  <si>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</si>
  <si>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</si>
  <si>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</si>
  <si>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</si>
  <si>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</si>
  <si>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</si>
  <si>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</si>
  <si>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</si>
  <si>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</si>
  <si>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</si>
  <si>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</si>
  <si>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</si>
  <si>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</si>
  <si>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</si>
  <si>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</si>
  <si>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</si>
  <si>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</si>
  <si>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</si>
  <si>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</si>
  <si>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</si>
  <si>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</si>
  <si>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</si>
  <si>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</si>
  <si>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</si>
  <si>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</si>
  <si>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</si>
  <si>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</si>
  <si>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</si>
  <si>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</si>
  <si>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</si>
  <si>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</si>
  <si>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</si>
  <si>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</si>
  <si>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</si>
  <si>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</si>
  <si>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</si>
  <si>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</si>
  <si>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</si>
  <si>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</si>
  <si>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</si>
  <si>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</si>
  <si>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</si>
  <si>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</si>
  <si>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</si>
  <si>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</si>
  <si>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</si>
  <si>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</si>
  <si>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</si>
  <si>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</si>
  <si>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</si>
  <si>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</si>
  <si>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</si>
  <si>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</si>
  <si>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</si>
  <si>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</si>
  <si>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</si>
  <si>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</si>
  <si>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</si>
  <si>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</si>
  <si>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</si>
  <si>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</si>
  <si>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</si>
  <si>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</si>
  <si>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</si>
  <si>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</si>
  <si>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</si>
  <si>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</si>
  <si>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</si>
  <si>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</si>
  <si>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</si>
  <si>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</si>
  <si>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</si>
  <si>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</si>
  <si>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</si>
  <si>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</si>
  <si>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</si>
  <si>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</si>
  <si>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</si>
  <si>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</si>
  <si>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</si>
  <si>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</si>
  <si>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</si>
  <si>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</si>
  <si>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</si>
  <si>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</si>
  <si>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</si>
  <si>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</si>
  <si>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</si>
  <si>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</si>
  <si>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</si>
  <si>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</si>
  <si>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</si>
  <si>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</si>
  <si>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</si>
  <si>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</si>
  <si>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</si>
  <si>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</si>
  <si>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</si>
  <si>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</si>
  <si>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</si>
  <si>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</si>
  <si>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</si>
  <si>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</si>
  <si>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</si>
  <si>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</si>
  <si>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</si>
  <si>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</si>
  <si>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</si>
  <si>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</si>
  <si>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</si>
  <si>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</si>
  <si>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</si>
  <si>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</si>
  <si>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</si>
  <si>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</si>
  <si>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</si>
  <si>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</si>
  <si>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</si>
  <si>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</si>
  <si>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</si>
  <si>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</si>
  <si>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</si>
  <si>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</si>
  <si>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</si>
  <si>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</si>
  <si>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</si>
  <si>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</si>
  <si>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</si>
  <si>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</si>
  <si>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</si>
  <si>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</si>
  <si>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</si>
  <si>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</si>
  <si>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</si>
  <si>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</si>
  <si>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</si>
  <si>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</si>
  <si>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</si>
  <si>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</si>
  <si>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</si>
  <si>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</si>
  <si>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</si>
  <si>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</si>
  <si>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</si>
  <si>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</si>
  <si>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</si>
  <si>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</si>
  <si>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</si>
  <si>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</si>
  <si>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</si>
  <si>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</si>
  <si>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</si>
  <si>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</si>
  <si>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</si>
  <si>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</si>
  <si>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</si>
  <si>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</si>
  <si>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</si>
  <si>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</si>
  <si>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</si>
  <si>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</si>
  <si>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</si>
  <si>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</si>
  <si>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</si>
  <si>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</si>
  <si>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</si>
  <si>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</si>
  <si>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</si>
  <si>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</si>
  <si>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</si>
  <si>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</si>
  <si>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</si>
  <si>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</si>
  <si>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</si>
  <si>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</si>
  <si>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</si>
  <si>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</si>
  <si>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</si>
  <si>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</si>
  <si>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</si>
  <si>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</si>
  <si>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</si>
  <si>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</si>
  <si>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</si>
  <si>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</si>
  <si>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</si>
  <si>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</si>
  <si>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</si>
  <si>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</si>
  <si>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</si>
  <si>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</si>
  <si>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</si>
  <si>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</si>
  <si>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</si>
  <si>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</si>
  <si>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</si>
  <si>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</si>
  <si>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</si>
  <si>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</si>
  <si>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</si>
  <si>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</si>
  <si>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</si>
  <si>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</si>
  <si>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</si>
  <si>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</si>
  <si>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</si>
  <si>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</si>
  <si>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</si>
  <si>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</si>
  <si>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</si>
  <si>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</si>
  <si>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</si>
  <si>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</si>
  <si>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</si>
  <si>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</si>
  <si>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</si>
  <si>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</si>
  <si>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</si>
  <si>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</si>
  <si>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</si>
  <si>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</si>
  <si>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</si>
  <si>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</si>
  <si>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</si>
  <si>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</si>
  <si>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</si>
  <si>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</si>
  <si>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</si>
  <si>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</si>
  <si>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</si>
  <si>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</si>
  <si>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</si>
  <si>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</si>
  <si>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</si>
  <si>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</si>
  <si>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</si>
  <si>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</si>
  <si>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</si>
  <si>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</si>
  <si>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</si>
  <si>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</si>
  <si>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</si>
  <si>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</si>
  <si>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</si>
  <si>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</si>
  <si>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</si>
  <si>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</si>
  <si>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</si>
  <si>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</si>
  <si>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</si>
  <si>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</si>
  <si>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</si>
  <si>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</si>
  <si>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</si>
  <si>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</si>
  <si>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</si>
  <si>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</si>
  <si>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</si>
  <si>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</si>
  <si>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</si>
  <si>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</si>
  <si>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</si>
  <si>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</si>
  <si>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</si>
  <si>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</si>
  <si>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</si>
  <si>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</si>
  <si>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</si>
  <si>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</si>
  <si>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</si>
  <si>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</si>
  <si>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</si>
  <si>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</si>
  <si>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</si>
  <si>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</si>
  <si>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</si>
  <si>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</si>
  <si>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</si>
  <si>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</si>
  <si>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</si>
  <si>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</si>
  <si>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</si>
  <si>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</si>
  <si>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</si>
  <si>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</si>
  <si>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</si>
  <si>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</si>
  <si>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</si>
  <si>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</si>
  <si>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</si>
  <si>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</si>
  <si>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</si>
  <si>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</si>
  <si>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</si>
  <si>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</si>
  <si>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</si>
  <si>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</si>
  <si>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</si>
  <si>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</si>
  <si>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</si>
  <si>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</si>
  <si>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</si>
  <si>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</si>
  <si>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</si>
  <si>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</si>
  <si>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</si>
  <si>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</si>
  <si>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</si>
  <si>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</si>
  <si>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</si>
  <si>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</si>
  <si>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</si>
  <si>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</si>
  <si>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</si>
  <si>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</si>
  <si>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</si>
  <si>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</si>
  <si>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</si>
  <si>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</si>
  <si>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</si>
  <si>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</si>
  <si>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</si>
  <si>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</si>
  <si>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</si>
  <si>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</si>
  <si>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</si>
  <si>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</si>
  <si>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</si>
  <si>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</si>
  <si>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</si>
  <si>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</si>
  <si>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</si>
  <si>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</si>
  <si>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</si>
  <si>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</si>
  <si>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</si>
  <si>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</si>
  <si>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</si>
  <si>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</si>
  <si>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</si>
  <si>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</si>
  <si>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</si>
  <si>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</si>
  <si>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</si>
  <si>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</si>
  <si>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</si>
  <si>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</si>
  <si>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</si>
  <si>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</si>
  <si>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</si>
  <si>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</si>
  <si>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</si>
  <si>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</si>
  <si>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</si>
  <si>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</si>
  <si>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</si>
  <si>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</si>
  <si>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</si>
  <si>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</si>
  <si>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</si>
  <si>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</si>
  <si>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</si>
  <si>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</si>
  <si>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</si>
  <si>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</si>
  <si>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</si>
  <si>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</si>
  <si>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</si>
  <si>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</si>
  <si>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</si>
  <si>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</si>
  <si>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</si>
  <si>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</si>
  <si>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</si>
  <si>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</si>
  <si>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</si>
  <si>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</si>
  <si>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</si>
  <si>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</si>
  <si>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</si>
  <si>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</si>
  <si>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</si>
  <si>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</si>
  <si>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</si>
  <si>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</si>
  <si>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</si>
  <si>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</si>
  <si>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</si>
  <si>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</si>
  <si>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</si>
  <si>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</si>
  <si>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</si>
  <si>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</si>
  <si>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</si>
  <si>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</si>
  <si>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</si>
  <si>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</si>
  <si>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</si>
  <si>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</si>
  <si>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</si>
  <si>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</si>
  <si>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</si>
  <si>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</si>
  <si>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</si>
  <si>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</si>
  <si>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</si>
  <si>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</si>
  <si>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</si>
  <si>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</si>
  <si>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</si>
  <si>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</si>
  <si>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</si>
  <si>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</si>
  <si>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</si>
  <si>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</si>
  <si>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</si>
  <si>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</si>
  <si>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</si>
  <si>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</si>
  <si>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</si>
  <si>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</si>
  <si>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</si>
  <si>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</si>
  <si>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</si>
  <si>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</si>
  <si>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</si>
  <si>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</si>
  <si>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</si>
  <si>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</si>
  <si>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</si>
  <si>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</si>
  <si>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</si>
  <si>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</si>
  <si>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</si>
  <si>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</si>
  <si>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</si>
  <si>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</si>
  <si>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</si>
  <si>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</si>
  <si>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</si>
  <si>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</si>
  <si>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</si>
  <si>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</si>
  <si>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</si>
  <si>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</si>
  <si>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</si>
  <si>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</si>
  <si>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</si>
  <si>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</si>
  <si>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</si>
  <si>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</si>
  <si>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</si>
  <si>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</si>
  <si>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</si>
  <si>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</si>
  <si>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</si>
  <si>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</si>
  <si>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</si>
  <si>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</si>
  <si>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</si>
  <si>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</si>
  <si>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</si>
  <si>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</si>
  <si>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</si>
  <si>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</si>
  <si>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</si>
  <si>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</si>
  <si>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</si>
  <si>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</si>
  <si>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</si>
  <si>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</si>
  <si>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</si>
  <si>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</si>
  <si>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</si>
  <si>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</si>
  <si>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</si>
  <si>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</si>
  <si>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</si>
  <si>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</si>
  <si>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</si>
  <si>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</si>
  <si>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</si>
  <si>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</si>
  <si>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</si>
  <si>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</si>
  <si>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</si>
  <si>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</si>
  <si>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</si>
  <si>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</si>
  <si>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</si>
  <si>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</si>
  <si>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</si>
  <si>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</si>
  <si>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</si>
  <si>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</si>
  <si>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</si>
  <si>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</si>
  <si>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</si>
  <si>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</si>
  <si>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</si>
  <si>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</si>
  <si>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</si>
  <si>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</si>
  <si>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</si>
  <si>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</si>
  <si>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</si>
  <si>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</si>
  <si>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</si>
  <si>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</si>
  <si>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</si>
  <si>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</si>
  <si>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</si>
  <si>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</si>
  <si>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</si>
  <si>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</si>
  <si>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</si>
  <si>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</si>
  <si>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</si>
  <si>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</si>
  <si>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</si>
  <si>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</si>
  <si>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</si>
  <si>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</si>
  <si>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</si>
  <si>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</si>
  <si>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</si>
  <si>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</si>
  <si>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</si>
  <si>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</si>
  <si>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</si>
  <si>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</si>
  <si>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</si>
  <si>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</si>
  <si>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</si>
  <si>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</si>
  <si>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</si>
  <si>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</si>
  <si>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</si>
  <si>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</si>
  <si>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</si>
  <si>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</si>
  <si>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</si>
  <si>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</si>
  <si>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</si>
  <si>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</si>
  <si>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</si>
  <si>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</si>
  <si>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</si>
  <si>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</si>
  <si>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</si>
  <si>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</si>
  <si>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</si>
  <si>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</si>
  <si>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</si>
  <si>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</si>
  <si>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</si>
  <si>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</si>
  <si>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</si>
  <si>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</si>
  <si>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</si>
  <si>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</si>
  <si>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</si>
  <si>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</si>
  <si>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</si>
  <si>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</si>
  <si>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</si>
  <si>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</si>
  <si>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</si>
  <si>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</si>
  <si>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</si>
  <si>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</si>
  <si>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</si>
  <si>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</si>
  <si>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</si>
  <si>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</si>
  <si>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</si>
  <si>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</si>
  <si>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</si>
  <si>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</si>
  <si>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</si>
  <si>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</si>
  <si>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</si>
  <si>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</si>
  <si>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</si>
  <si>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</si>
  <si>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</si>
  <si>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</si>
  <si>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</si>
  <si>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</si>
  <si>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</si>
  <si>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</si>
  <si>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</si>
  <si>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</si>
  <si>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</si>
  <si>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</si>
  <si>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</si>
  <si>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</si>
  <si>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</si>
  <si>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</si>
  <si>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</si>
  <si>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</si>
  <si>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</si>
  <si>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</si>
  <si>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</si>
  <si>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</si>
  <si>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</si>
  <si>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</si>
  <si>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</si>
  <si>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</si>
  <si>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</si>
  <si>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</si>
  <si>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</si>
  <si>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</si>
  <si>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</si>
  <si>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</si>
  <si>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</si>
  <si>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</si>
  <si>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</si>
  <si>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</si>
  <si>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</si>
  <si>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</si>
  <si>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</si>
  <si>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</si>
  <si>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</si>
  <si>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</si>
  <si>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</si>
  <si>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</si>
  <si>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</si>
  <si>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</si>
  <si>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</si>
  <si>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</si>
  <si>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</si>
  <si>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</si>
  <si>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</si>
  <si>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</si>
  <si>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</si>
  <si>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</si>
  <si>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</si>
  <si>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</si>
  <si>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</si>
  <si>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</si>
  <si>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</si>
  <si>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</si>
  <si>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</si>
  <si>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</si>
  <si>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</si>
  <si>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</si>
  <si>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</si>
  <si>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</si>
  <si>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</si>
  <si>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</si>
  <si>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</si>
  <si>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</si>
  <si>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</si>
  <si>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</si>
  <si>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</si>
  <si>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</si>
  <si>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</si>
  <si>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</si>
  <si>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</si>
  <si>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</si>
  <si>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</si>
  <si>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</si>
  <si>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</si>
  <si>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</si>
  <si>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</si>
  <si>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</si>
  <si>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</si>
  <si>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</si>
  <si>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</si>
  <si>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</si>
  <si>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</si>
  <si>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</si>
  <si>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</si>
  <si>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</si>
  <si>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</si>
  <si>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</si>
  <si>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</si>
  <si>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</si>
  <si>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</si>
  <si>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</si>
  <si>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</si>
  <si>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</si>
  <si>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</si>
  <si>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</si>
  <si>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</si>
  <si>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</si>
  <si>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</si>
  <si>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</si>
  <si>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</si>
  <si>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</si>
  <si>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</si>
  <si>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</si>
  <si>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</si>
  <si>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</si>
  <si>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</si>
  <si>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</si>
  <si>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</si>
  <si>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</si>
  <si>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</si>
  <si>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</si>
  <si>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</si>
  <si>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</si>
  <si>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</si>
  <si>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</si>
  <si>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</si>
  <si>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</si>
  <si>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</si>
  <si>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</si>
  <si>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</si>
  <si>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</si>
  <si>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</si>
  <si>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</si>
  <si>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</si>
  <si>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</si>
  <si>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</si>
  <si>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</si>
  <si>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</si>
  <si>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</si>
  <si>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</si>
  <si>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</si>
  <si>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</si>
  <si>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</si>
  <si>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</si>
  <si>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</si>
  <si>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</si>
  <si>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</si>
  <si>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</si>
  <si>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</si>
  <si>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</si>
  <si>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</si>
  <si>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</si>
  <si>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</si>
  <si>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</si>
  <si>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</si>
  <si>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</si>
  <si>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</si>
  <si>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</si>
  <si>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</si>
  <si>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</si>
  <si>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</si>
  <si>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</si>
  <si>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</si>
  <si>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</si>
  <si>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</si>
  <si>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</si>
  <si>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</si>
  <si>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</si>
  <si>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</si>
  <si>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</si>
  <si>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</si>
  <si>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</si>
  <si>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</si>
  <si>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</si>
  <si>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</si>
  <si>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</si>
  <si>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</si>
  <si>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</si>
  <si>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</si>
  <si>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</si>
  <si>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</si>
  <si>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</si>
  <si>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</si>
  <si>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</si>
  <si>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</si>
  <si>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</si>
  <si>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</si>
  <si>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</si>
  <si>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</si>
  <si>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</si>
  <si>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</si>
  <si>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</si>
  <si>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</si>
  <si>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</si>
  <si>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</si>
  <si>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</si>
  <si>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</si>
  <si>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</si>
  <si>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</si>
  <si>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</si>
  <si>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</si>
  <si>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</si>
  <si>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</si>
  <si>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</si>
  <si>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</si>
  <si>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</si>
  <si>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</si>
  <si>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</si>
  <si>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</si>
  <si>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</si>
  <si>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</si>
  <si>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</si>
  <si>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</si>
  <si>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</si>
  <si>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</si>
  <si>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</si>
  <si>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</si>
  <si>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</si>
  <si>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</si>
  <si>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</si>
  <si>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</si>
  <si>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</si>
  <si>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</si>
  <si>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</si>
  <si>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</si>
  <si>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</si>
  <si>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</si>
  <si>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</si>
  <si>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</si>
  <si>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</si>
  <si>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</si>
  <si>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</si>
  <si>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</si>
  <si>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</si>
  <si>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</si>
  <si>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</si>
  <si>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</si>
  <si>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</si>
  <si>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</si>
  <si>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</si>
  <si>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</si>
  <si>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</si>
  <si>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</si>
  <si>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</si>
  <si>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</si>
  <si>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</si>
  <si>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</si>
  <si>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</si>
  <si>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</si>
  <si>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</si>
  <si>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</si>
  <si>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</si>
  <si>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</si>
  <si>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</si>
  <si>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</si>
  <si>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</si>
  <si>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</si>
  <si>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</si>
  <si>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</si>
  <si>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</si>
  <si>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</si>
  <si>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</si>
  <si>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</si>
  <si>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</si>
  <si>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</si>
  <si>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</si>
  <si>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</si>
  <si>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</si>
  <si>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</si>
  <si>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</si>
  <si>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</si>
  <si>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</si>
  <si>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</si>
  <si>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</si>
  <si>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</si>
  <si>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</si>
  <si>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</si>
  <si>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</si>
  <si>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</si>
  <si>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</si>
  <si>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</si>
  <si>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</si>
  <si>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</si>
  <si>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</si>
  <si>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</si>
  <si>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</si>
  <si>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</si>
  <si>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</si>
  <si>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</si>
  <si>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</si>
  <si>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</si>
  <si>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</si>
  <si>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</si>
  <si>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</si>
  <si>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</si>
  <si>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</si>
  <si>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</si>
  <si>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</si>
  <si>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</si>
  <si>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</si>
  <si>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</si>
  <si>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</si>
  <si>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</si>
  <si>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</si>
  <si>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</si>
  <si>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</si>
  <si>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</si>
  <si>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</si>
  <si>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</si>
  <si>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</si>
  <si>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</si>
  <si>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</si>
  <si>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</si>
  <si>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</si>
  <si>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</si>
  <si>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</si>
  <si>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</si>
  <si>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</si>
  <si>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</si>
  <si>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</si>
  <si>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</si>
  <si>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</si>
  <si>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</si>
  <si>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</si>
  <si>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</si>
  <si>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</si>
  <si>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</si>
  <si>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</si>
  <si>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</si>
  <si>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</si>
  <si>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</si>
  <si>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</si>
  <si>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</si>
  <si>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</si>
  <si>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</si>
  <si>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</si>
  <si>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</si>
  <si>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</si>
  <si>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</si>
  <si>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</si>
  <si>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</si>
  <si>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</si>
  <si>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</si>
  <si>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</si>
  <si>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</si>
  <si>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</si>
  <si>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</si>
  <si>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</si>
  <si>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</si>
  <si>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</si>
  <si>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</si>
  <si>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</si>
  <si>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</si>
  <si>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</si>
  <si>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</si>
  <si>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</si>
  <si>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</si>
  <si>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</si>
  <si>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</si>
  <si>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</si>
  <si>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</si>
  <si>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</si>
  <si>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</si>
  <si>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</si>
  <si>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</si>
  <si>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</si>
  <si>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</si>
  <si>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</si>
  <si>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</si>
  <si>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</si>
  <si>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</si>
  <si>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</si>
  <si>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</si>
  <si>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</si>
  <si>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</si>
  <si>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</si>
  <si>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</si>
  <si>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</si>
  <si>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</si>
  <si>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</si>
  <si>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</si>
  <si>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</si>
  <si>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</si>
  <si>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</si>
  <si>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</si>
  <si>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</si>
  <si>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</si>
  <si>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</si>
  <si>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</si>
  <si>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</si>
  <si>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</si>
  <si>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</si>
  <si>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</si>
  <si>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</si>
  <si>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</si>
  <si>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</si>
  <si>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</si>
  <si>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</si>
  <si>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</si>
  <si>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</si>
  <si>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</si>
  <si>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</si>
  <si>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</si>
  <si>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</si>
  <si>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</si>
  <si>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</si>
  <si>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</si>
  <si>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</si>
  <si>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</si>
  <si>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</si>
  <si>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</si>
  <si>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</si>
  <si>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</si>
  <si>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</si>
  <si>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</si>
  <si>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</si>
  <si>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</si>
  <si>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</si>
  <si>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</si>
  <si>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</si>
  <si>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</si>
  <si>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</si>
  <si>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</si>
  <si>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</si>
  <si>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</si>
  <si>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</si>
  <si>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</si>
  <si>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</si>
  <si>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</si>
  <si>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</si>
  <si>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</si>
  <si>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</si>
  <si>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</si>
  <si>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</si>
  <si>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</si>
  <si>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</si>
  <si>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</si>
  <si>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</si>
  <si>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</si>
  <si>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</si>
  <si>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</si>
  <si>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</si>
  <si>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</si>
  <si>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</si>
  <si>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</si>
  <si>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</si>
  <si>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</si>
  <si>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</si>
  <si>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</si>
  <si>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</si>
  <si>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</si>
  <si>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</si>
  <si>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</si>
  <si>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</si>
  <si>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</si>
  <si>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</si>
  <si>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</si>
  <si>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</si>
  <si>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</si>
  <si>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</si>
  <si>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</si>
  <si>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</si>
  <si>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</si>
  <si>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</si>
  <si>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</si>
  <si>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</si>
  <si>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</si>
  <si>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</si>
  <si>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</si>
  <si>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</si>
  <si>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</si>
  <si>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</si>
  <si>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</si>
  <si>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</si>
  <si>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</si>
  <si>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</si>
  <si>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</si>
  <si>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</si>
  <si>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</si>
  <si>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</si>
  <si>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</si>
  <si>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</si>
  <si>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</si>
  <si>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</si>
  <si>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</si>
  <si>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</si>
  <si>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</si>
  <si>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</si>
  <si>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</si>
  <si>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</si>
  <si>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</si>
  <si>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</si>
  <si>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</si>
  <si>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</si>
  <si>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</si>
  <si>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</si>
  <si>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</si>
  <si>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</si>
  <si>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</si>
  <si>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</si>
  <si>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</si>
  <si>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</si>
  <si>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</si>
  <si>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</si>
  <si>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</si>
  <si>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</si>
  <si>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</si>
  <si>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</si>
  <si>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</si>
  <si>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</si>
  <si>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</si>
  <si>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</si>
  <si>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</si>
  <si>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</si>
  <si>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</si>
  <si>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</si>
  <si>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</si>
  <si>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</si>
  <si>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</si>
  <si>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</si>
  <si>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</si>
  <si>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</si>
  <si>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</si>
  <si>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</si>
  <si>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</si>
  <si>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</si>
  <si>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</si>
  <si>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</si>
  <si>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</si>
  <si>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</si>
  <si>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</si>
  <si>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</si>
  <si>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</si>
  <si>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</si>
  <si>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</si>
  <si>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</si>
  <si>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</si>
  <si>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</si>
  <si>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</si>
  <si>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</si>
  <si>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</si>
  <si>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</si>
  <si>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</si>
  <si>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</si>
  <si>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</si>
  <si>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</si>
  <si>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</si>
  <si>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</si>
  <si>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</si>
  <si>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</si>
  <si>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</si>
  <si>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</si>
  <si>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</si>
  <si>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</si>
  <si>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</si>
  <si>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</si>
  <si>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</si>
  <si>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</si>
  <si>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</si>
  <si>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</si>
  <si>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</si>
  <si>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</si>
  <si>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</si>
  <si>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</si>
  <si>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</si>
  <si>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</si>
  <si>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</si>
  <si>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</si>
  <si>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</si>
  <si>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</si>
  <si>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</si>
  <si>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</si>
  <si>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</si>
  <si>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</si>
  <si>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</si>
  <si>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</si>
  <si>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</si>
  <si>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</si>
  <si>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</si>
  <si>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</si>
  <si>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</si>
  <si>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</si>
  <si>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</si>
  <si>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</si>
  <si>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</si>
  <si>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</si>
  <si>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</si>
  <si>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</si>
  <si>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</si>
  <si>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</si>
  <si>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</si>
  <si>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</si>
  <si>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</si>
  <si>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</si>
  <si>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</si>
  <si>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</si>
  <si>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</si>
  <si>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</si>
  <si>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</si>
  <si>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</si>
  <si>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</si>
  <si>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</si>
  <si>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</si>
  <si>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</si>
  <si>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</si>
  <si>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</si>
  <si>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</si>
  <si>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</si>
  <si>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</si>
  <si>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</si>
  <si>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</si>
  <si>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</si>
  <si>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</si>
  <si>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</si>
  <si>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</si>
  <si>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</si>
  <si>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</si>
  <si>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</si>
  <si>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</si>
  <si>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</si>
  <si>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</si>
  <si>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</si>
  <si>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</si>
  <si>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</si>
  <si>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</si>
  <si>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</si>
  <si>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</si>
  <si>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</si>
  <si>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</si>
  <si>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</si>
  <si>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</si>
  <si>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</si>
  <si>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</si>
  <si>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</si>
  <si>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</si>
  <si>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</si>
  <si>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</si>
  <si>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</si>
  <si>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</si>
  <si>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</si>
  <si>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</si>
  <si>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</si>
  <si>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</si>
  <si>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</si>
  <si>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</si>
  <si>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</si>
  <si>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</si>
  <si>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</si>
  <si>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</si>
  <si>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</si>
  <si>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</si>
  <si>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</si>
  <si>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</si>
  <si>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</si>
  <si>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</si>
  <si>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</si>
  <si>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</si>
  <si>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</si>
  <si>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</si>
  <si>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</si>
  <si>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</si>
  <si>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</si>
  <si>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</si>
  <si>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</si>
  <si>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</si>
  <si>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</si>
  <si>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</si>
  <si>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</si>
  <si>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</si>
  <si>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</si>
  <si>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</si>
  <si>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</si>
  <si>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</si>
  <si>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</si>
  <si>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</si>
  <si>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</si>
  <si>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</si>
  <si>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</si>
  <si>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</si>
  <si>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</si>
  <si>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</si>
  <si>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</si>
  <si>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</si>
  <si>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</si>
  <si>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</si>
  <si>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</si>
  <si>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</si>
  <si>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</si>
  <si>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</si>
  <si>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</si>
  <si>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</si>
  <si>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</si>
  <si>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</si>
  <si>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</si>
  <si>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</si>
  <si>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</si>
  <si>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</si>
  <si>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</si>
  <si>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</si>
  <si>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</si>
  <si>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</si>
  <si>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</si>
  <si>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</si>
  <si>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</si>
  <si>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</si>
  <si>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</si>
  <si>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</si>
  <si>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</si>
  <si>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</si>
  <si>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</si>
  <si>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</si>
  <si>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</si>
  <si>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</si>
  <si>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</si>
  <si>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</si>
  <si>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</si>
  <si>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</si>
  <si>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</si>
  <si>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</si>
  <si>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</si>
  <si>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</si>
  <si>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</si>
  <si>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</si>
  <si>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</si>
  <si>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</si>
  <si>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</si>
  <si>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</si>
  <si>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</si>
  <si>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</si>
  <si>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</si>
  <si>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</si>
  <si>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</si>
  <si>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</si>
  <si>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</si>
  <si>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</si>
  <si>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</si>
  <si>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</si>
  <si>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</si>
  <si>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</si>
  <si>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</si>
  <si>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</si>
  <si>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</si>
  <si>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</si>
  <si>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</si>
  <si>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</si>
  <si>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</si>
  <si>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</si>
  <si>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</si>
  <si>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</si>
  <si>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</si>
  <si>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</si>
  <si>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</si>
  <si>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</si>
  <si>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</si>
  <si>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</si>
  <si>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</si>
  <si>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</si>
  <si>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</si>
  <si>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</si>
  <si>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</si>
  <si>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</si>
  <si>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</si>
  <si>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</si>
  <si>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</si>
  <si>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</si>
  <si>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</si>
  <si>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</si>
  <si>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</si>
  <si>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</si>
  <si>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</si>
  <si>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</si>
  <si>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</si>
  <si>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</si>
  <si>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</si>
  <si>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</si>
  <si>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</si>
  <si>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</si>
  <si>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</si>
  <si>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</si>
  <si>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</si>
  <si>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</si>
  <si>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</si>
  <si>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</si>
  <si>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</si>
  <si>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</si>
  <si>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</si>
  <si>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</si>
  <si>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</si>
  <si>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</si>
  <si>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</si>
  <si>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</si>
  <si>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</si>
  <si>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</si>
  <si>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</si>
  <si>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</si>
  <si>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</si>
  <si>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</si>
  <si>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</si>
  <si>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</si>
  <si>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</si>
  <si>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</si>
  <si>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</si>
  <si>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</si>
  <si>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</si>
  <si>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</si>
  <si>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</si>
  <si>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</si>
  <si>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</si>
  <si>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</si>
  <si>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</si>
  <si>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</si>
  <si>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</si>
  <si>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</si>
  <si>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</si>
  <si>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</si>
  <si>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</si>
  <si>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</si>
  <si>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</si>
  <si>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</si>
  <si>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</si>
  <si>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</si>
  <si>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</si>
  <si>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</si>
  <si>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</si>
  <si>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</si>
  <si>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</si>
  <si>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</si>
  <si>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</si>
  <si>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</si>
  <si>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</si>
  <si>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</si>
  <si>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</si>
  <si>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</si>
  <si>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</si>
  <si>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</si>
  <si>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</si>
  <si>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</si>
  <si>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</si>
  <si>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</si>
  <si>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</si>
  <si>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</si>
  <si>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</si>
  <si>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</si>
  <si>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</si>
  <si>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</si>
  <si>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</si>
  <si>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</si>
  <si>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</si>
  <si>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</si>
  <si>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</si>
  <si>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</si>
  <si>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</si>
  <si>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</si>
  <si>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</si>
  <si>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</si>
  <si>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</si>
  <si>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</si>
  <si>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</si>
  <si>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</si>
  <si>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</si>
  <si>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</si>
  <si>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</si>
  <si>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</si>
  <si>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</si>
  <si>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</si>
  <si>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</si>
  <si>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</si>
  <si>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</si>
  <si>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</si>
  <si>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</si>
  <si>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</si>
  <si>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</si>
  <si>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</si>
  <si>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</si>
  <si>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</si>
  <si>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</si>
  <si>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</si>
  <si>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</si>
  <si>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</si>
  <si>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</si>
  <si>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</si>
  <si>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</si>
  <si>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</si>
  <si>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</si>
  <si>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</si>
  <si>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</si>
  <si>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</si>
  <si>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</si>
  <si>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</si>
  <si>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</si>
  <si>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</si>
  <si>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</si>
  <si>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</si>
  <si>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</si>
  <si>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</si>
  <si>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</si>
  <si>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</si>
  <si>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</si>
  <si>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</si>
  <si>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</si>
  <si>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</si>
  <si>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</si>
  <si>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</si>
  <si>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</si>
  <si>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</si>
  <si>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</si>
  <si>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</si>
  <si>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</si>
  <si>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</si>
  <si>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</si>
  <si>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</si>
  <si>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</si>
  <si>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</si>
  <si>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</si>
  <si>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</si>
  <si>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</si>
  <si>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</si>
  <si>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</si>
  <si>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</si>
  <si>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</si>
  <si>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</si>
  <si>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</si>
  <si>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</si>
  <si>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</si>
  <si>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</si>
  <si>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</si>
  <si>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</si>
  <si>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</si>
  <si>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</si>
  <si>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</si>
  <si>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</si>
  <si>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</si>
  <si>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</si>
  <si>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</si>
  <si>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</si>
  <si>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</si>
  <si>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</si>
  <si>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</si>
  <si>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</si>
  <si>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</si>
  <si>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</si>
  <si>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</si>
  <si>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</si>
  <si>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</si>
  <si>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</si>
  <si>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</si>
  <si>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</si>
  <si>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</si>
  <si>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</si>
  <si>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</si>
  <si>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</si>
  <si>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</si>
  <si>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</si>
  <si>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</si>
  <si>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</si>
  <si>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</si>
  <si>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</si>
  <si>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</si>
  <si>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</si>
  <si>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</si>
  <si>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</si>
  <si>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</si>
  <si>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</si>
  <si>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</si>
  <si>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</si>
  <si>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</si>
  <si>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</si>
  <si>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</si>
  <si>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</si>
  <si>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</si>
  <si>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</si>
  <si>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</si>
  <si>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</si>
  <si>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</si>
  <si>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</si>
  <si>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</si>
  <si>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</si>
  <si>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</si>
  <si>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</si>
  <si>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</si>
  <si>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</si>
  <si>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</si>
  <si>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</si>
  <si>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</si>
  <si>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</si>
  <si>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</si>
  <si>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</si>
  <si>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</si>
  <si>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</si>
  <si>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</si>
  <si>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</si>
  <si>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</si>
  <si>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</si>
  <si>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</si>
  <si>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</si>
  <si>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</si>
  <si>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</si>
  <si>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</si>
  <si>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</si>
  <si>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</si>
  <si>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</si>
  <si>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</si>
  <si>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</si>
  <si>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</si>
  <si>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</si>
  <si>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</si>
  <si>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</si>
  <si>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</si>
  <si>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</si>
  <si>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</si>
  <si>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</si>
  <si>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</si>
  <si>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</si>
  <si>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</si>
  <si>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</si>
  <si>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</si>
  <si>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</si>
  <si>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</si>
  <si>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</si>
  <si>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</si>
  <si>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</si>
  <si>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</si>
  <si>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</si>
  <si>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</si>
  <si>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</si>
  <si>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</si>
  <si>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</si>
  <si>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</si>
  <si>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</si>
  <si>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</si>
  <si>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</si>
  <si>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</si>
  <si>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</si>
  <si>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</si>
  <si>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</si>
  <si>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</si>
  <si>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</si>
  <si>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</si>
  <si>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</si>
  <si>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</si>
  <si>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</si>
  <si>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</si>
  <si>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</si>
  <si>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</si>
  <si>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</si>
  <si>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</si>
  <si>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</si>
  <si>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</si>
  <si>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</si>
  <si>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</si>
  <si>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</si>
  <si>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</si>
  <si>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</si>
  <si>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</si>
  <si>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</si>
  <si>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</si>
  <si>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</si>
  <si>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</si>
  <si>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</si>
  <si>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</si>
  <si>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</si>
  <si>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</si>
  <si>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</si>
  <si>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</si>
  <si>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</si>
  <si>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</si>
  <si>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</si>
  <si>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</si>
  <si>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</si>
  <si>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</si>
  <si>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</si>
  <si>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</si>
  <si>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</si>
  <si>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</si>
  <si>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</si>
  <si>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</si>
  <si>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</si>
  <si>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</si>
  <si>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</si>
  <si>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</si>
  <si>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</si>
  <si>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</si>
  <si>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</si>
  <si>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</si>
  <si>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</si>
  <si>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</si>
  <si>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</si>
  <si>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</si>
  <si>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</si>
  <si>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</si>
  <si>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</si>
  <si>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</si>
  <si>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</si>
  <si>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</si>
  <si>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</si>
  <si>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</si>
  <si>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</si>
  <si>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</si>
  <si>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</si>
  <si>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</si>
  <si>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</si>
  <si>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</si>
  <si>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</si>
  <si>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</si>
  <si>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</si>
  <si>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</si>
  <si>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</si>
  <si>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</si>
  <si>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</si>
  <si>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</si>
  <si>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</si>
  <si>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</si>
  <si>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</si>
  <si>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</si>
  <si>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</si>
  <si>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</si>
  <si>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</si>
  <si>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</si>
  <si>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</si>
  <si>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</si>
  <si>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</si>
  <si>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</si>
  <si>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</si>
  <si>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</si>
  <si>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</si>
  <si>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</si>
  <si>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</si>
  <si>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</si>
  <si>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</si>
  <si>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</si>
  <si>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</si>
  <si>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</si>
  <si>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</si>
  <si>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</si>
  <si>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</si>
  <si>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</si>
  <si>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</si>
  <si>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</si>
  <si>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</si>
  <si>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</si>
  <si>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</si>
  <si>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</si>
  <si>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</si>
  <si>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</si>
  <si>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</si>
  <si>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</si>
  <si>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</si>
  <si>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</si>
  <si>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</si>
  <si>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</si>
  <si>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</si>
  <si>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</si>
  <si>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</si>
  <si>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</si>
  <si>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</si>
  <si>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</si>
  <si>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</si>
  <si>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</si>
  <si>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</si>
  <si>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</si>
  <si>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</si>
  <si>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</si>
  <si>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</si>
  <si>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</si>
  <si>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</si>
  <si>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</si>
  <si>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</si>
  <si>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</si>
  <si>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</si>
  <si>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</si>
  <si>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</si>
  <si>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</si>
  <si>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</si>
  <si>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</si>
  <si>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</si>
  <si>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</si>
  <si>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</si>
  <si>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</si>
  <si>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</si>
  <si>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</si>
  <si>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</si>
  <si>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</si>
  <si>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</si>
  <si>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</si>
  <si>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</si>
  <si>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</si>
  <si>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</si>
  <si>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</si>
  <si>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</si>
  <si>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</si>
  <si>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</si>
  <si>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</si>
  <si>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</si>
  <si>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</si>
  <si>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</si>
  <si>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</si>
  <si>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</si>
  <si>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</si>
  <si>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</si>
  <si>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</si>
  <si>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</si>
  <si>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</si>
  <si>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</si>
  <si>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</si>
  <si>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</si>
  <si>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</si>
  <si>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</si>
  <si>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</si>
  <si>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</si>
  <si>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</si>
  <si>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</si>
  <si>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</si>
  <si>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</si>
  <si>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</si>
  <si>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</si>
  <si>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</si>
  <si>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</si>
  <si>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</si>
  <si>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</si>
  <si>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</si>
  <si>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</si>
  <si>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</si>
  <si>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</si>
  <si>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</si>
  <si>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</si>
  <si>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</si>
  <si>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</si>
  <si>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</si>
  <si>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</si>
  <si>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</si>
  <si>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</si>
  <si>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</si>
  <si>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</si>
  <si>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</si>
  <si>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</si>
  <si>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</si>
  <si>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</si>
  <si>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</si>
  <si>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</si>
  <si>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</si>
  <si>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</si>
  <si>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</si>
  <si>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</si>
  <si>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</si>
  <si>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</si>
  <si>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</si>
  <si>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</si>
  <si>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</si>
  <si>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</si>
  <si>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</si>
  <si>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</si>
  <si>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</si>
  <si>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</si>
  <si>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</si>
  <si>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</si>
  <si>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</si>
  <si>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</si>
  <si>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</si>
  <si>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</si>
  <si>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</si>
  <si>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</si>
  <si>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</si>
  <si>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</si>
  <si>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</si>
  <si>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</si>
  <si>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</si>
  <si>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</si>
  <si>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</si>
  <si>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</si>
  <si>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</si>
  <si>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</si>
  <si>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</si>
  <si>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</si>
  <si>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</si>
  <si>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</si>
  <si>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</si>
  <si>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</si>
  <si>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</si>
  <si>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</si>
  <si>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</si>
  <si>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</si>
  <si>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</si>
  <si>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</si>
  <si>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</si>
  <si>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</si>
  <si>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</si>
  <si>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</si>
  <si>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</si>
  <si>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</si>
  <si>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</si>
  <si>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</si>
  <si>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</si>
  <si>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</si>
  <si>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</si>
  <si>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</si>
  <si>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</si>
  <si>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</si>
  <si>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</si>
  <si>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</si>
  <si>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</si>
  <si>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</si>
  <si>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</si>
  <si>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</si>
  <si>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</si>
  <si>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</si>
  <si>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</si>
  <si>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</si>
  <si>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</si>
  <si>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</si>
  <si>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</si>
  <si>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</si>
  <si>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</si>
  <si>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</si>
  <si>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</si>
  <si>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</si>
  <si>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</si>
  <si>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</si>
  <si>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</si>
  <si>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</si>
  <si>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</si>
  <si>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</si>
  <si>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</si>
  <si>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</si>
  <si>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</si>
  <si>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</si>
  <si>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</si>
  <si>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</si>
  <si>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</si>
  <si>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</si>
  <si>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</si>
  <si>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</si>
  <si>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</si>
  <si>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</si>
  <si>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</si>
  <si>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</si>
  <si>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</si>
  <si>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</si>
  <si>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</si>
  <si>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</si>
  <si>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</si>
  <si>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</si>
  <si>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</si>
  <si>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</si>
  <si>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</si>
  <si>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</si>
  <si>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</si>
  <si>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</si>
  <si>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</si>
  <si>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</si>
  <si>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</si>
  <si>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</si>
  <si>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</si>
  <si>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</si>
  <si>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</si>
  <si>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</si>
  <si>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</si>
  <si>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</si>
  <si>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</si>
  <si>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</si>
  <si>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</si>
  <si>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</si>
  <si>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</si>
  <si>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</si>
  <si>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</si>
  <si>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</si>
  <si>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</si>
  <si>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</si>
  <si>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</si>
  <si>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</si>
  <si>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</si>
  <si>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</si>
  <si>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</si>
  <si>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</si>
  <si>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</si>
  <si>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</si>
  <si>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</si>
  <si>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</si>
  <si>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</si>
  <si>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</si>
  <si>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</si>
  <si>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</si>
  <si>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</si>
  <si>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</si>
  <si>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</si>
  <si>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</si>
  <si>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</si>
  <si>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</si>
  <si>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</si>
  <si>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</si>
  <si>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</si>
  <si>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</si>
  <si>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</si>
  <si>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</si>
  <si>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</si>
  <si>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</si>
  <si>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</si>
  <si>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</si>
  <si>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</si>
  <si>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</si>
  <si>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</si>
  <si>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</si>
  <si>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</si>
  <si>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</si>
  <si>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</si>
  <si>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</si>
  <si>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</si>
  <si>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</si>
  <si>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</si>
  <si>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</si>
  <si>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</si>
  <si>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</si>
  <si>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</si>
  <si>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</si>
  <si>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</si>
  <si>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</si>
  <si>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</si>
  <si>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</si>
  <si>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</si>
  <si>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</si>
  <si>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</si>
  <si>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</si>
  <si>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</si>
  <si>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</si>
  <si>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</si>
  <si>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</si>
  <si>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</si>
  <si>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</si>
  <si>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</si>
  <si>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</si>
  <si>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</si>
  <si>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</si>
  <si>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</si>
  <si>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</si>
  <si>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</si>
  <si>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</si>
  <si>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</si>
  <si>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</si>
  <si>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</si>
  <si>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</si>
  <si>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</si>
  <si>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</si>
  <si>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</si>
  <si>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</si>
  <si>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</si>
  <si>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</si>
  <si>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</si>
  <si>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</si>
  <si>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</si>
  <si>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</si>
  <si>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</si>
  <si>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</si>
  <si>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</si>
  <si>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</si>
  <si>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</si>
  <si>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</si>
  <si>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</si>
  <si>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</si>
  <si>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</si>
  <si>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</si>
  <si>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</si>
  <si>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</si>
  <si>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</si>
  <si>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</si>
  <si>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</si>
  <si>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</si>
  <si>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</si>
  <si>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</si>
  <si>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</si>
  <si>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</si>
  <si>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</si>
  <si>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</si>
  <si>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</si>
  <si>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</si>
  <si>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</si>
  <si>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</si>
  <si>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</si>
  <si>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</si>
  <si>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</si>
  <si>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</si>
  <si>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</si>
  <si>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</si>
  <si>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</si>
  <si>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</si>
  <si>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</si>
  <si>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</si>
  <si>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</si>
  <si>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</si>
  <si>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</si>
  <si>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</si>
  <si>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</si>
  <si>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</si>
  <si>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</si>
  <si>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</si>
  <si>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</si>
  <si>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</si>
  <si>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</si>
  <si>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</si>
  <si>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</si>
  <si>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</si>
  <si>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</si>
  <si>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</si>
  <si>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</si>
  <si>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</si>
  <si>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</si>
  <si>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</si>
  <si>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</si>
  <si>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</si>
  <si>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</si>
  <si>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</si>
  <si>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</si>
  <si>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</si>
  <si>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</si>
  <si>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</si>
  <si>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</si>
  <si>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</si>
  <si>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</si>
  <si>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</si>
  <si>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</si>
  <si>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</si>
  <si>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</si>
  <si>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</si>
  <si>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</si>
  <si>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</si>
  <si>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</si>
  <si>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</si>
  <si>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</si>
  <si>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</si>
  <si>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</si>
  <si>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</si>
  <si>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</si>
  <si>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</si>
  <si>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</si>
  <si>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</si>
  <si>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</si>
  <si>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</si>
  <si>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</si>
  <si>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</si>
  <si>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</si>
  <si>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</si>
  <si>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</si>
  <si>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</si>
  <si>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</si>
  <si>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</si>
  <si>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</si>
  <si>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</si>
  <si>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</si>
  <si>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</si>
  <si>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</si>
  <si>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</si>
  <si>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</si>
  <si>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</si>
  <si>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</si>
  <si>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</si>
  <si>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</si>
  <si>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</si>
  <si>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</si>
  <si>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</si>
  <si>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</si>
  <si>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</si>
  <si>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</si>
  <si>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</si>
  <si>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</si>
  <si>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</si>
  <si>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</si>
  <si>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</si>
  <si>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</si>
  <si>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</si>
  <si>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</si>
  <si>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</si>
  <si>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</si>
  <si>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</si>
  <si>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</si>
  <si>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</si>
  <si>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</si>
  <si>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</si>
  <si>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</si>
  <si>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</si>
  <si>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</si>
  <si>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</si>
  <si>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</si>
  <si>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</si>
  <si>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</si>
  <si>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</si>
  <si>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</si>
  <si>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</si>
  <si>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</si>
  <si>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</si>
  <si>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</si>
  <si>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</si>
  <si>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</si>
  <si>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</si>
  <si>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</si>
  <si>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</si>
  <si>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</si>
  <si>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</si>
  <si>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</si>
  <si>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</si>
  <si>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</si>
  <si>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</si>
  <si>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</si>
  <si>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</si>
  <si>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</si>
  <si>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</si>
  <si>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</si>
  <si>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</si>
  <si>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</si>
  <si>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</si>
  <si>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</si>
  <si>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</si>
  <si>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</si>
  <si>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</si>
  <si>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</si>
  <si>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</si>
  <si>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</si>
  <si>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</si>
  <si>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</si>
  <si>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</si>
  <si>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</si>
  <si>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</si>
  <si>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</si>
  <si>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</si>
  <si>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</si>
  <si>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</si>
  <si>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</si>
  <si>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</si>
  <si>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</si>
  <si>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</si>
  <si>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</si>
  <si>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</si>
  <si>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</si>
  <si>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</si>
  <si>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</si>
  <si>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</si>
  <si>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</si>
  <si>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</si>
  <si>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</si>
  <si>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</si>
  <si>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</si>
  <si>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</si>
  <si>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</si>
  <si>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</si>
  <si>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</si>
  <si>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</si>
  <si>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</si>
  <si>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</si>
  <si>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</si>
  <si>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</si>
  <si>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</si>
  <si>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</si>
  <si>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</si>
  <si>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</si>
  <si>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</si>
  <si>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</si>
  <si>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</si>
  <si>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</si>
  <si>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</si>
  <si>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</si>
  <si>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</si>
  <si>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</si>
  <si>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</si>
  <si>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</si>
  <si>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</si>
  <si>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</si>
  <si>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</si>
  <si>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</si>
  <si>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</si>
  <si>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</si>
  <si>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</si>
  <si>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</si>
  <si>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</si>
  <si>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</si>
  <si>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</si>
  <si>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</si>
  <si>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</si>
  <si>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</si>
  <si>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</si>
  <si>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</si>
  <si>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</si>
  <si>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</si>
  <si>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</si>
  <si>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</si>
  <si>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</si>
  <si>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</si>
  <si>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</si>
  <si>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</si>
  <si>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</si>
  <si>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</si>
  <si>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</si>
  <si>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</si>
  <si>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</si>
  <si>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</si>
  <si>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</si>
  <si>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</si>
  <si>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</si>
  <si>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</si>
  <si>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</si>
  <si>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</si>
  <si>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</si>
  <si>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</si>
  <si>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</si>
  <si>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</si>
  <si>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</si>
  <si>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</si>
  <si>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</si>
  <si>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</si>
  <si>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</si>
  <si>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</si>
  <si>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</si>
  <si>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</si>
  <si>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</si>
  <si>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</si>
  <si>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</si>
  <si>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</si>
  <si>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</si>
  <si>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</si>
  <si>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</si>
  <si>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</si>
  <si>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</si>
  <si>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</si>
  <si>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</si>
  <si>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</si>
  <si>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</si>
  <si>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</si>
  <si>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</si>
  <si>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</si>
  <si>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</si>
  <si>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</si>
  <si>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</si>
  <si>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</si>
  <si>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</si>
  <si>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</si>
  <si>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</si>
  <si>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</si>
  <si>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</si>
  <si>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</si>
  <si>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</si>
  <si>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</si>
  <si>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</si>
  <si>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</si>
  <si>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</si>
  <si>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</si>
  <si>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</si>
  <si>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</si>
  <si>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</si>
  <si>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</si>
  <si>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</si>
  <si>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</si>
  <si>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</si>
  <si>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</si>
  <si>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</si>
  <si>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</si>
  <si>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</si>
  <si>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</si>
  <si>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</si>
  <si>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</si>
  <si>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</si>
  <si>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</si>
  <si>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</si>
  <si>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</si>
  <si>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</si>
  <si>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</si>
  <si>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</si>
  <si>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</si>
  <si>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</si>
  <si>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</si>
  <si>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</si>
  <si>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</si>
  <si>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</si>
  <si>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</si>
  <si>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</si>
  <si>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</si>
  <si>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</si>
  <si>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</si>
  <si>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</si>
  <si>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</si>
  <si>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</si>
  <si>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</si>
  <si>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</si>
  <si>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</si>
  <si>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</si>
  <si>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</si>
  <si>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</si>
  <si>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</si>
  <si>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</si>
  <si>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</si>
  <si>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</si>
  <si>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</si>
  <si>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</si>
  <si>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</si>
  <si>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</si>
  <si>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</si>
  <si>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</si>
  <si>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</si>
  <si>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</si>
  <si>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</si>
  <si>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</si>
  <si>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</si>
  <si>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</si>
  <si>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</si>
  <si>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</si>
  <si>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</si>
  <si>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</si>
  <si>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</si>
  <si>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</si>
  <si>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</si>
  <si>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</si>
  <si>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</si>
  <si>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</si>
  <si>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</si>
  <si>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</si>
  <si>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</si>
  <si>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</si>
  <si>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</si>
  <si>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</si>
  <si>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</si>
  <si>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</si>
  <si>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</si>
  <si>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</si>
  <si>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</si>
  <si>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</si>
  <si>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</si>
  <si>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</si>
  <si>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</si>
  <si>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</si>
  <si>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</si>
  <si>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</si>
  <si>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</si>
  <si>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</si>
  <si>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</si>
  <si>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</si>
  <si>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</si>
  <si>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</si>
  <si>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</si>
  <si>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</si>
  <si>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</si>
  <si>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</si>
  <si>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</si>
  <si>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</si>
  <si>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</si>
  <si>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</si>
  <si>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</si>
  <si>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</si>
  <si>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</si>
  <si>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</si>
  <si>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</si>
  <si>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</si>
  <si>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</si>
  <si>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</si>
  <si>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</si>
  <si>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</si>
  <si>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</si>
  <si>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</si>
  <si>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</si>
  <si>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</si>
  <si>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</si>
  <si>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</si>
  <si>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</si>
  <si>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</si>
  <si>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</si>
  <si>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</si>
  <si>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</si>
  <si>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</si>
  <si>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</si>
  <si>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</si>
  <si>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</si>
  <si>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</si>
  <si>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</si>
  <si>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</si>
  <si>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</si>
  <si>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</si>
  <si>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</si>
  <si>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</si>
  <si>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</si>
  <si>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</si>
  <si>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</si>
  <si>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</si>
  <si>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</si>
  <si>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</si>
  <si>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</si>
  <si>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</si>
  <si>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</si>
  <si>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</si>
  <si>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</si>
  <si>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</si>
  <si>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</si>
  <si>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</si>
  <si>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</si>
  <si>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</si>
  <si>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</si>
  <si>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</si>
  <si>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</si>
  <si>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</si>
  <si>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</si>
  <si>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</si>
  <si>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</si>
  <si>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</si>
  <si>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</si>
  <si>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</si>
  <si>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</si>
  <si>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</si>
  <si>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</si>
  <si>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</si>
  <si>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</si>
  <si>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</si>
  <si>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</si>
  <si>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</si>
  <si>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</si>
  <si>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</si>
  <si>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</si>
  <si>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</si>
  <si>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</si>
  <si>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</si>
  <si>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</si>
  <si>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</si>
  <si>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</si>
  <si>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</si>
  <si>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</si>
  <si>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</si>
  <si>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</si>
  <si>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</si>
  <si>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</si>
  <si>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</si>
  <si>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</si>
  <si>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</si>
  <si>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</si>
  <si>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</si>
  <si>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</si>
  <si>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</si>
  <si>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</si>
  <si>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</si>
  <si>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</si>
  <si>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</si>
  <si>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</si>
  <si>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</si>
  <si>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</si>
  <si>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</si>
  <si>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</si>
  <si>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</si>
  <si>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</si>
  <si>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</si>
  <si>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</si>
  <si>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</si>
  <si>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</si>
  <si>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</si>
  <si>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</si>
  <si>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</si>
  <si>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</si>
  <si>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</si>
  <si>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</si>
  <si>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</si>
  <si>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</si>
  <si>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</si>
  <si>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</si>
  <si>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</si>
  <si>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</si>
  <si>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</si>
  <si>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</si>
  <si>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</si>
  <si>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</si>
  <si>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</si>
  <si>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</si>
  <si>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</si>
  <si>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</si>
  <si>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</si>
  <si>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</si>
  <si>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</si>
  <si>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</si>
  <si>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</si>
  <si>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</si>
  <si>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</si>
  <si>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</si>
  <si>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</si>
  <si>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</si>
  <si>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</si>
  <si>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</si>
  <si>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</si>
  <si>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</si>
  <si>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</si>
  <si>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</si>
  <si>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</si>
  <si>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</si>
  <si>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</si>
  <si>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</si>
  <si>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</si>
  <si>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</si>
  <si>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</si>
  <si>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</si>
  <si>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</si>
  <si>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</si>
  <si>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</si>
  <si>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</si>
  <si>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</si>
  <si>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</si>
  <si>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</si>
  <si>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</si>
  <si>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</si>
  <si>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</si>
  <si>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</si>
  <si>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</si>
  <si>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</si>
  <si>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</si>
  <si>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</si>
  <si>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</si>
  <si>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</si>
  <si>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</si>
  <si>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</si>
  <si>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</si>
  <si>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</si>
  <si>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</si>
  <si>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</si>
  <si>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</si>
  <si>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</si>
  <si>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</si>
  <si>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</si>
  <si>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</si>
  <si>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</si>
  <si>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</si>
  <si>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</si>
  <si>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</si>
  <si>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</si>
  <si>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</si>
  <si>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</si>
  <si>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</si>
  <si>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</si>
  <si>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</si>
  <si>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</si>
  <si>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</si>
  <si>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</si>
  <si>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</si>
  <si>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</si>
  <si>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</si>
  <si>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</si>
  <si>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</si>
  <si>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</si>
  <si>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</si>
  <si>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</si>
  <si>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</si>
  <si>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</si>
  <si>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</si>
  <si>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</si>
  <si>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</si>
  <si>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</si>
  <si>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</si>
  <si>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</si>
  <si>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</si>
  <si>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</si>
  <si>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</si>
  <si>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</si>
  <si>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</si>
  <si>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</si>
  <si>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</si>
  <si>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</si>
  <si>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</si>
  <si>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</si>
  <si>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</si>
  <si>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</si>
  <si>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</si>
  <si>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</si>
  <si>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</si>
  <si>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</si>
  <si>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</si>
  <si>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</si>
  <si>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</si>
  <si>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</si>
  <si>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</si>
  <si>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</si>
  <si>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</si>
  <si>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</si>
  <si>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</si>
  <si>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</si>
  <si>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</si>
  <si>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</si>
  <si>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</si>
  <si>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</si>
  <si>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</si>
  <si>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</si>
  <si>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</si>
  <si>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</si>
  <si>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</si>
  <si>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</si>
  <si>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</si>
  <si>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</si>
  <si>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</si>
  <si>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</si>
  <si>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</si>
  <si>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</si>
  <si>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</si>
  <si>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</si>
  <si>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</si>
  <si>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</si>
  <si>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</si>
  <si>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</si>
  <si>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</si>
  <si>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</si>
  <si>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</si>
  <si>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</si>
  <si>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</si>
  <si>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</si>
  <si>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</si>
  <si>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</si>
  <si>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</si>
  <si>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</si>
  <si>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</si>
  <si>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</si>
  <si>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</si>
  <si>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</si>
  <si>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</si>
  <si>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</si>
  <si>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</si>
  <si>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</si>
  <si>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</si>
  <si>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</si>
  <si>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</si>
  <si>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</si>
  <si>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</si>
  <si>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</si>
  <si>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</si>
  <si>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</si>
  <si>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</si>
  <si>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</si>
  <si>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</si>
  <si>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</si>
  <si>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</si>
  <si>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</si>
  <si>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</si>
  <si>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</si>
  <si>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</si>
  <si>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</si>
  <si>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</si>
  <si>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</si>
  <si>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</si>
  <si>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</si>
  <si>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</si>
  <si>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</si>
  <si>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</si>
  <si>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</si>
  <si>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</si>
  <si>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</si>
  <si>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</si>
  <si>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</si>
  <si>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</si>
  <si>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</si>
  <si>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</si>
  <si>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</si>
  <si>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</si>
  <si>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</si>
  <si>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</si>
  <si>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</si>
  <si>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</si>
  <si>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</si>
  <si>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</si>
  <si>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</si>
  <si>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</si>
  <si>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</si>
  <si>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</si>
  <si>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</si>
  <si>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</si>
  <si>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</si>
  <si>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</si>
  <si>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</si>
  <si>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</si>
  <si>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</si>
  <si>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</si>
  <si>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</si>
  <si>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</si>
  <si>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</si>
  <si>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</si>
  <si>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</si>
  <si>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</si>
  <si>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</si>
  <si>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</si>
  <si>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</si>
  <si>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</si>
  <si>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</si>
  <si>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</si>
  <si>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</si>
  <si>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</si>
  <si>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</si>
  <si>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</si>
  <si>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</si>
  <si>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</si>
  <si>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</si>
  <si>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</si>
  <si>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</si>
  <si>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</si>
  <si>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</si>
  <si>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</si>
  <si>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</si>
  <si>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</si>
  <si>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</si>
  <si>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</si>
  <si>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</si>
  <si>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</si>
  <si>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</si>
  <si>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</si>
  <si>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</si>
  <si>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</si>
  <si>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</si>
  <si>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</si>
  <si>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</si>
  <si>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</si>
  <si>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</si>
  <si>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</si>
  <si>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</si>
  <si>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</si>
  <si>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</si>
  <si>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</si>
  <si>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</si>
  <si>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</si>
  <si>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</si>
  <si>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</si>
  <si>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</si>
  <si>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</si>
  <si>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</si>
  <si>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</si>
  <si>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</si>
  <si>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</si>
  <si>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</si>
  <si>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</si>
  <si>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</si>
  <si>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</si>
  <si>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</si>
  <si>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</si>
  <si>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</si>
  <si>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</si>
  <si>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</si>
  <si>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</si>
  <si>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</si>
  <si>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</si>
  <si>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</si>
  <si>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</si>
  <si>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</si>
  <si>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</si>
  <si>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</si>
  <si>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</si>
  <si>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</si>
  <si>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</si>
  <si>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</si>
  <si>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</si>
  <si>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</si>
  <si>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</si>
  <si>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</si>
  <si>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</si>
  <si>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</si>
  <si>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</si>
  <si>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</si>
  <si>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</si>
  <si>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</si>
  <si>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</si>
  <si>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</si>
  <si>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</si>
  <si>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</si>
  <si>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</si>
  <si>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</si>
  <si>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</si>
  <si>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</si>
  <si>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</si>
  <si>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</si>
  <si>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</si>
  <si>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</si>
  <si>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</si>
  <si>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</si>
  <si>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</si>
  <si>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</si>
  <si>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</si>
  <si>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</si>
  <si>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</si>
  <si>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</si>
  <si>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</si>
  <si>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</si>
  <si>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</si>
  <si>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</si>
  <si>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</si>
  <si>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</si>
  <si>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</si>
  <si>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</si>
  <si>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</si>
  <si>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</si>
  <si>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</si>
  <si>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</si>
  <si>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</si>
  <si>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</si>
  <si>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</si>
  <si>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</si>
  <si>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</si>
  <si>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</si>
  <si>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</si>
  <si>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</si>
  <si>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</si>
  <si>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</si>
  <si>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</si>
  <si>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</si>
  <si>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</si>
  <si>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</si>
  <si>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</si>
  <si>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</si>
  <si>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</si>
  <si>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</si>
  <si>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</si>
  <si>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</si>
  <si>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</si>
  <si>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</si>
  <si>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</si>
  <si>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</si>
  <si>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</si>
  <si>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</si>
  <si>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</si>
  <si>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</si>
  <si>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</si>
  <si>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</si>
  <si>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</si>
  <si>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</si>
  <si>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</si>
  <si>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</si>
  <si>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</si>
  <si>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</si>
  <si>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</si>
  <si>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</si>
  <si>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</si>
  <si>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</si>
  <si>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</si>
  <si>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</si>
  <si>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</si>
  <si>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</si>
  <si>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</si>
  <si>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</si>
  <si>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</si>
  <si>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</si>
  <si>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</si>
  <si>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</si>
  <si>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</si>
  <si>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</si>
  <si>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</si>
  <si>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</si>
  <si>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</si>
  <si>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</si>
  <si>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</si>
  <si>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</si>
  <si>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</si>
  <si>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</si>
  <si>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</si>
  <si>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</si>
  <si>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</si>
  <si>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</si>
  <si>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</si>
  <si>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</si>
  <si>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</si>
  <si>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</si>
  <si>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</si>
  <si>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</si>
  <si>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</si>
  <si>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</si>
  <si>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</si>
  <si>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</si>
  <si>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</si>
  <si>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</si>
  <si>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</si>
  <si>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</si>
  <si>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</si>
  <si>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</si>
  <si>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</si>
  <si>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</si>
  <si>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</si>
  <si>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</si>
  <si>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</si>
  <si>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</si>
  <si>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</si>
  <si>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</si>
  <si>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</si>
  <si>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</si>
  <si>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</si>
  <si>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</si>
  <si>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</si>
  <si>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</si>
  <si>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</si>
  <si>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</si>
  <si>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</si>
  <si>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</si>
  <si>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</si>
  <si>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</si>
  <si>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</si>
  <si>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</si>
  <si>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</si>
  <si>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</si>
  <si>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</si>
  <si>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</si>
  <si>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</si>
  <si>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</si>
  <si>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</si>
  <si>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</si>
  <si>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</si>
  <si>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</si>
  <si>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</si>
  <si>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</si>
  <si>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</si>
  <si>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</si>
  <si>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</si>
  <si>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</si>
  <si>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</si>
  <si>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</si>
  <si>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</si>
  <si>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</si>
  <si>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</si>
  <si>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</si>
  <si>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</si>
  <si>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</si>
  <si>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</si>
  <si>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</si>
  <si>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</si>
  <si>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</si>
  <si>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</si>
  <si>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</si>
  <si>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</si>
  <si>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</si>
  <si>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</si>
  <si>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</si>
  <si>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</si>
  <si>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</si>
  <si>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</si>
  <si>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</si>
  <si>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</si>
  <si>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</si>
  <si>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</si>
  <si>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</si>
  <si>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</si>
  <si>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</si>
  <si>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</si>
  <si>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</si>
  <si>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</si>
  <si>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</si>
  <si>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</si>
  <si>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</si>
  <si>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</si>
  <si>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</si>
  <si>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</si>
  <si>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</si>
  <si>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</si>
  <si>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</si>
  <si>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</si>
  <si>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</si>
  <si>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</si>
  <si>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</si>
  <si>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</si>
  <si>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</si>
  <si>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</si>
  <si>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</si>
  <si>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</si>
  <si>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</si>
  <si>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</si>
  <si>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</si>
  <si>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</si>
  <si>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</si>
  <si>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</si>
  <si>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</si>
  <si>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</si>
  <si>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</si>
  <si>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</si>
  <si>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</si>
  <si>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</si>
  <si>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</si>
  <si>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</si>
  <si>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</si>
  <si>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</si>
  <si>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</si>
  <si>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</si>
  <si>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</si>
  <si>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</si>
  <si>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</si>
  <si>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</si>
  <si>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</si>
  <si>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</si>
  <si>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</si>
  <si>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</si>
  <si>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</si>
  <si>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</si>
  <si>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</si>
  <si>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</si>
  <si>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</si>
  <si>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</si>
  <si>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</si>
  <si>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</si>
  <si>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</si>
  <si>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</si>
  <si>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</si>
  <si>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</si>
  <si>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</si>
  <si>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</si>
  <si>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</si>
  <si>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</si>
  <si>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</si>
  <si>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</si>
  <si>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</si>
  <si>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</si>
  <si>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</si>
  <si>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</si>
  <si>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</si>
  <si>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</si>
  <si>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</si>
  <si>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</si>
  <si>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</si>
  <si>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</si>
  <si>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</si>
  <si>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</si>
  <si>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</si>
  <si>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</si>
  <si>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</si>
  <si>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</si>
  <si>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</si>
  <si>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</si>
  <si>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</si>
  <si>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</si>
  <si>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</si>
  <si>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</si>
  <si>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</si>
  <si>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</si>
  <si>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</si>
  <si>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</si>
  <si>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</si>
  <si>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</si>
  <si>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</si>
  <si>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</si>
  <si>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</si>
  <si>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</si>
  <si>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</si>
  <si>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</si>
  <si>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</si>
  <si>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</si>
  <si>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</si>
  <si>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</si>
  <si>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</si>
  <si>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</si>
  <si>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</si>
  <si>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</si>
  <si>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</si>
  <si>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</si>
  <si>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</si>
  <si>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</si>
  <si>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</si>
  <si>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</si>
  <si>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</si>
  <si>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</si>
  <si>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</si>
  <si>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</si>
  <si>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</si>
  <si>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</si>
  <si>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</si>
  <si>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</si>
  <si>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</si>
  <si>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</si>
  <si>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</si>
  <si>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</si>
  <si>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</si>
  <si>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</si>
  <si>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</si>
  <si>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</si>
  <si>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</si>
  <si>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</si>
  <si>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</si>
  <si>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</si>
  <si>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</si>
  <si>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</si>
  <si>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</si>
  <si>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</si>
  <si>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</si>
  <si>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</si>
  <si>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</si>
  <si>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</si>
  <si>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</si>
  <si>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</si>
  <si>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</si>
  <si>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</si>
  <si>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</si>
  <si>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</si>
  <si>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</si>
  <si>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</si>
  <si>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</si>
  <si>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</si>
  <si>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</si>
  <si>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</si>
  <si>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</si>
  <si>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</si>
  <si>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</si>
  <si>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</si>
  <si>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</si>
  <si>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</si>
  <si>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</si>
  <si>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</si>
  <si>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</si>
  <si>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</si>
  <si>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</si>
  <si>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</si>
  <si>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</si>
  <si>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</si>
  <si>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</si>
  <si>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</si>
  <si>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</si>
  <si>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</si>
  <si>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</si>
  <si>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</si>
  <si>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</si>
  <si>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</si>
  <si>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</si>
  <si>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</si>
  <si>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</si>
  <si>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</si>
  <si>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</si>
  <si>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</si>
  <si>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</si>
  <si>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</si>
  <si>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</si>
  <si>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</si>
  <si>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</si>
  <si>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</si>
  <si>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</si>
  <si>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</si>
  <si>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</si>
  <si>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</si>
  <si>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</si>
  <si>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</si>
  <si>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</si>
  <si>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</si>
  <si>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</si>
  <si>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</si>
  <si>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</si>
  <si>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</si>
  <si>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</si>
  <si>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</si>
  <si>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</si>
  <si>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</si>
  <si>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</si>
  <si>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</si>
  <si>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</si>
  <si>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</si>
  <si>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</si>
  <si>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</si>
  <si>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</si>
  <si>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</si>
  <si>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</si>
  <si>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</si>
  <si>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</si>
  <si>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</si>
  <si>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</si>
  <si>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</si>
  <si>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</si>
  <si>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</si>
  <si>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</si>
  <si>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</si>
  <si>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</si>
  <si>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</si>
  <si>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</si>
  <si>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</si>
  <si>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</si>
  <si>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</si>
  <si>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</si>
  <si>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</si>
  <si>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</si>
  <si>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</si>
  <si>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</si>
  <si>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</si>
  <si>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</si>
  <si>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</si>
  <si>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</si>
  <si>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</si>
  <si>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</si>
  <si>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</si>
  <si>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</si>
  <si>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</si>
  <si>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</si>
  <si>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</si>
  <si>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</si>
  <si>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</si>
  <si>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</si>
  <si>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</si>
  <si>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</si>
  <si>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</si>
  <si>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</si>
  <si>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</si>
  <si>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</si>
  <si>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</si>
  <si>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</si>
  <si>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</si>
  <si>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</si>
  <si>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</si>
  <si>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</si>
  <si>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</si>
  <si>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</si>
  <si>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</si>
  <si>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</si>
  <si>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</si>
  <si>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</si>
  <si>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</si>
  <si>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</si>
  <si>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</si>
  <si>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</si>
  <si>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</si>
  <si>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</si>
  <si>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</si>
  <si>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</si>
  <si>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</si>
  <si>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</si>
  <si>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</si>
  <si>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</si>
  <si>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</si>
  <si>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</si>
  <si>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</si>
  <si>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</si>
  <si>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</si>
  <si>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</si>
  <si>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</si>
  <si>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</si>
  <si>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</si>
  <si>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</si>
  <si>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</si>
  <si>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</si>
  <si>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</si>
  <si>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</si>
  <si>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</si>
  <si>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</si>
  <si>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</si>
  <si>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</si>
  <si>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</si>
  <si>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</si>
  <si>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</si>
  <si>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</si>
  <si>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</si>
  <si>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</si>
  <si>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</si>
  <si>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</si>
  <si>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</si>
  <si>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</si>
  <si>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</si>
  <si>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</si>
  <si>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</si>
  <si>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</si>
  <si>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</si>
  <si>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</si>
  <si>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</si>
  <si>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</si>
  <si>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</si>
  <si>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</si>
  <si>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</si>
  <si>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</si>
  <si>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</si>
  <si>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</si>
  <si>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</si>
  <si>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</si>
  <si>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</si>
  <si>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</si>
  <si>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</si>
  <si>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</si>
  <si>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</si>
  <si>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</si>
  <si>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</si>
  <si>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</si>
  <si>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</si>
  <si>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</si>
  <si>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</si>
  <si>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</si>
  <si>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</si>
  <si>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</si>
  <si>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</si>
  <si>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</si>
  <si>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</si>
  <si>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</si>
  <si>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</si>
  <si>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</si>
  <si>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</si>
  <si>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</si>
  <si>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</si>
  <si>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</si>
  <si>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</si>
  <si>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</si>
  <si>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</si>
  <si>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</si>
  <si>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</si>
  <si>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</si>
  <si>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</si>
  <si>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</si>
  <si>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</si>
  <si>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</si>
  <si>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</si>
  <si>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</si>
  <si>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</si>
  <si>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</si>
  <si>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</si>
  <si>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</si>
  <si>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</si>
  <si>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</si>
  <si>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</si>
  <si>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</si>
  <si>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</si>
  <si>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</si>
  <si>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</si>
  <si>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</si>
  <si>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</si>
  <si>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</si>
  <si>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</si>
  <si>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</si>
  <si>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</si>
  <si>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</si>
  <si>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</si>
  <si>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</si>
  <si>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</si>
  <si>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</si>
  <si>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</si>
  <si>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</si>
  <si>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</si>
  <si>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</si>
  <si>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</si>
  <si>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</si>
  <si>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</si>
  <si>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</si>
  <si>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</si>
  <si>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</si>
  <si>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</si>
  <si>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</si>
  <si>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</si>
  <si>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</si>
  <si>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</si>
  <si>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</si>
  <si>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</si>
  <si>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</si>
  <si>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</si>
  <si>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</si>
  <si>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</si>
  <si>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</si>
  <si>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</si>
  <si>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</si>
  <si>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</si>
  <si>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</si>
  <si>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</si>
  <si>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</si>
  <si>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</si>
  <si>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</si>
  <si>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</si>
  <si>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</si>
  <si>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</si>
  <si>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</si>
  <si>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</si>
  <si>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</si>
  <si>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</si>
  <si>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</si>
  <si>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</si>
  <si>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</si>
  <si>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</si>
  <si>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</si>
  <si>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</si>
  <si>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</si>
  <si>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</si>
  <si>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</si>
  <si>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</si>
  <si>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</si>
  <si>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</si>
  <si>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</si>
  <si>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</si>
  <si>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</si>
  <si>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</si>
  <si>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</si>
  <si>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</si>
  <si>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</si>
  <si>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</si>
  <si>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</si>
  <si>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</si>
  <si>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</si>
  <si>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</si>
  <si>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</si>
  <si>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</si>
  <si>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</si>
  <si>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</si>
  <si>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</si>
  <si>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</si>
  <si>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</si>
  <si>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</si>
  <si>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</si>
  <si>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</si>
  <si>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</si>
  <si>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</si>
  <si>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</si>
  <si>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</si>
  <si>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</si>
  <si>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</si>
  <si>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</si>
  <si>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</si>
  <si>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</si>
  <si>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</si>
  <si>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</si>
  <si>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</si>
  <si>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</si>
  <si>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</si>
  <si>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</si>
  <si>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</si>
  <si>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</si>
  <si>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</si>
  <si>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</si>
  <si>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</si>
  <si>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</si>
  <si>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</si>
  <si>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</si>
  <si>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</si>
  <si>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</si>
  <si>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</si>
  <si>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</si>
  <si>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</si>
  <si>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</si>
  <si>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</si>
  <si>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</si>
  <si>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</si>
  <si>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</si>
  <si>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</si>
  <si>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</si>
  <si>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</si>
  <si>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</si>
  <si>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</si>
  <si>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</si>
  <si>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</si>
  <si>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</si>
  <si>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</si>
  <si>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</si>
  <si>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</si>
  <si>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</si>
  <si>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</si>
  <si>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</si>
  <si>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</si>
  <si>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</si>
  <si>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</si>
  <si>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</si>
  <si>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</si>
  <si>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</si>
  <si>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</si>
  <si>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</si>
  <si>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</si>
  <si>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</si>
  <si>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</si>
  <si>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</si>
  <si>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</si>
  <si>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</si>
  <si>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</si>
  <si>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</si>
  <si>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</si>
  <si>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</si>
  <si>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</si>
  <si>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</si>
  <si>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</si>
  <si>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</si>
  <si>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</si>
  <si>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</si>
  <si>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</si>
  <si>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</si>
  <si>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</si>
  <si>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</si>
  <si>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</si>
  <si>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</si>
  <si>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</si>
  <si>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</si>
  <si>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</si>
  <si>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</si>
  <si>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</si>
  <si>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</si>
  <si>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</si>
  <si>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</si>
  <si>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</si>
  <si>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</si>
  <si>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</si>
  <si>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</si>
  <si>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</si>
  <si>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</si>
  <si>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</si>
  <si>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</si>
  <si>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</si>
  <si>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</si>
  <si>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</si>
  <si>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</si>
  <si>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</si>
  <si>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</si>
  <si>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</si>
  <si>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</si>
  <si>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</si>
  <si>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</si>
  <si>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</si>
  <si>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</si>
  <si>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</si>
  <si>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</si>
  <si>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</si>
  <si>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</si>
  <si>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</si>
  <si>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</si>
  <si>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</si>
  <si>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</si>
  <si>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</si>
  <si>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</si>
  <si>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</si>
  <si>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</si>
  <si>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</si>
  <si>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</si>
  <si>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</si>
  <si>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</si>
  <si>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</si>
  <si>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</si>
  <si>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</si>
  <si>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</si>
  <si>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</si>
  <si>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</si>
  <si>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</si>
  <si>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</si>
  <si>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</si>
  <si>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</si>
  <si>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</si>
  <si>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</si>
  <si>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</si>
  <si>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</si>
  <si>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</si>
  <si>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</si>
  <si>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</si>
  <si>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</si>
  <si>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</si>
  <si>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</si>
  <si>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</si>
  <si>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</si>
  <si>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</si>
  <si>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</si>
  <si>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</si>
  <si>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</si>
  <si>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</si>
  <si>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</si>
  <si>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</si>
  <si>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</si>
  <si>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</si>
  <si>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</si>
  <si>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</si>
  <si>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</si>
  <si>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</si>
  <si>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</si>
  <si>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</si>
  <si>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</si>
  <si>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</si>
  <si>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</si>
  <si>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</si>
  <si>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</si>
  <si>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</si>
  <si>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</si>
  <si>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</si>
  <si>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</si>
  <si>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</si>
  <si>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</si>
  <si>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</si>
  <si>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</si>
  <si>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</si>
  <si>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</si>
  <si>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</si>
  <si>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</si>
  <si>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</si>
  <si>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</si>
  <si>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</si>
  <si>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</si>
  <si>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</si>
  <si>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</si>
  <si>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</si>
  <si>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</si>
  <si>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</si>
  <si>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</si>
  <si>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</si>
  <si>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</si>
  <si>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</si>
  <si>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</si>
  <si>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</si>
  <si>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</si>
  <si>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</si>
  <si>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</si>
  <si>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</si>
  <si>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</si>
  <si>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</si>
  <si>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</si>
  <si>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</si>
  <si>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</si>
  <si>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</si>
  <si>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</si>
  <si>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</si>
  <si>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</si>
  <si>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</si>
  <si>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</si>
  <si>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</si>
  <si>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</si>
  <si>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</si>
  <si>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</si>
  <si>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</si>
  <si>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</si>
  <si>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</si>
  <si>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</si>
  <si>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</si>
  <si>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</si>
  <si>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</si>
  <si>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</si>
  <si>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</si>
  <si>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</si>
  <si>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</si>
  <si>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</si>
  <si>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</si>
  <si>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</si>
  <si>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</si>
  <si>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</si>
  <si>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</si>
  <si>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</si>
  <si>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</si>
  <si>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</si>
  <si>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</si>
  <si>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</si>
  <si>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</si>
  <si>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</si>
  <si>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</si>
  <si>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</si>
  <si>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</si>
  <si>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</si>
  <si>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</si>
  <si>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</si>
  <si>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</si>
  <si>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</si>
  <si>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</si>
  <si>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</si>
  <si>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</si>
  <si>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</si>
  <si>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</si>
  <si>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</si>
  <si>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</si>
  <si>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</si>
  <si>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</si>
  <si>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</si>
  <si>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</si>
  <si>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</si>
  <si>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</si>
  <si>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</si>
  <si>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</si>
  <si>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</si>
  <si>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</si>
  <si>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</si>
  <si>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</si>
  <si>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</si>
  <si>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</si>
  <si>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</si>
  <si>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</si>
  <si>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</si>
  <si>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</si>
  <si>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</si>
  <si>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</si>
  <si>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</si>
  <si>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</si>
  <si>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</si>
  <si>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</si>
  <si>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</si>
  <si>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</si>
  <si>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</si>
  <si>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</si>
  <si>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</si>
  <si>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</si>
  <si>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</si>
  <si>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</si>
  <si>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</si>
  <si>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</si>
  <si>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</si>
  <si>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</si>
  <si>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</si>
  <si>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</si>
  <si>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</si>
  <si>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</si>
  <si>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</si>
  <si>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</si>
  <si>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</si>
  <si>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</si>
  <si>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</si>
  <si>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</si>
  <si>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</si>
  <si>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</si>
  <si>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</si>
  <si>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</si>
  <si>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</si>
  <si>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</si>
  <si>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</si>
  <si>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</si>
  <si>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</si>
  <si>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</si>
  <si>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</si>
  <si>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</si>
  <si>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</si>
  <si>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</si>
  <si>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</si>
  <si>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</si>
  <si>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</si>
  <si>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</si>
  <si>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</si>
  <si>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</si>
  <si>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</si>
  <si>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</si>
  <si>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</si>
  <si>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</si>
  <si>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</si>
  <si>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</si>
  <si>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</si>
  <si>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</si>
  <si>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</si>
  <si>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</si>
  <si>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</si>
  <si>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</si>
  <si>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</si>
  <si>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</si>
  <si>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</si>
  <si>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</si>
  <si>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</si>
  <si>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</si>
  <si>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</si>
  <si>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</si>
  <si>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</si>
  <si>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</si>
  <si>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</si>
  <si>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</si>
  <si>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</si>
  <si>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</si>
  <si>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</si>
  <si>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</si>
  <si>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</si>
  <si>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</si>
  <si>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</si>
  <si>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</si>
  <si>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</si>
  <si>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</si>
  <si>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</si>
  <si>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</si>
  <si>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</si>
  <si>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</si>
  <si>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</si>
  <si>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</si>
  <si>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</si>
  <si>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</si>
  <si>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</si>
  <si>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</si>
  <si>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</si>
  <si>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</si>
  <si>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</si>
  <si>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</si>
  <si>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</si>
  <si>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</si>
  <si>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</si>
  <si>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</si>
  <si>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</si>
  <si>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</si>
  <si>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</si>
  <si>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</si>
  <si>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</si>
  <si>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</si>
  <si>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</si>
  <si>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</si>
  <si>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</si>
  <si>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</si>
  <si>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</si>
  <si>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</si>
  <si>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</si>
  <si>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</si>
  <si>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</si>
  <si>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</si>
  <si>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</si>
  <si>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</si>
  <si>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</si>
  <si>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</si>
  <si>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</si>
  <si>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</si>
  <si>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</si>
  <si>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</si>
  <si>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</si>
  <si>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</si>
  <si>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</si>
  <si>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</si>
  <si>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</si>
  <si>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</si>
  <si>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</si>
  <si>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</si>
  <si>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</si>
  <si>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</si>
  <si>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</si>
  <si>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</si>
  <si>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</si>
  <si>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</si>
  <si>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</si>
  <si>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</si>
  <si>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</si>
  <si>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</si>
  <si>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</si>
  <si>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</si>
  <si>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</si>
  <si>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</si>
  <si>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</si>
  <si>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</si>
  <si>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</si>
  <si>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</si>
  <si>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</si>
  <si>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</si>
  <si>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</si>
  <si>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</si>
  <si>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</si>
  <si>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</si>
  <si>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</si>
  <si>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</si>
  <si>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</si>
  <si>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</si>
  <si>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</si>
  <si>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</si>
  <si>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</si>
  <si>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</si>
  <si>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</si>
  <si>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</si>
  <si>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</si>
  <si>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</si>
  <si>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</si>
  <si>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</si>
  <si>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</si>
  <si>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</si>
  <si>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</si>
  <si>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</si>
  <si>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</si>
  <si>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</si>
  <si>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</si>
  <si>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</si>
  <si>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</si>
  <si>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</si>
  <si>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</si>
  <si>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</si>
  <si>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</si>
  <si>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</si>
  <si>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</si>
  <si>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</si>
  <si>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</si>
  <si>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</si>
  <si>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</si>
  <si>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</si>
  <si>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</si>
  <si>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</si>
  <si>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</si>
  <si>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</si>
  <si>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</si>
  <si>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</si>
  <si>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</si>
  <si>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</si>
  <si>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</si>
  <si>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</si>
  <si>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</si>
  <si>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</si>
  <si>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</si>
  <si>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</si>
  <si>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</si>
  <si>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</si>
  <si>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</si>
  <si>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</si>
  <si>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</si>
  <si>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</si>
  <si>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</si>
  <si>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</si>
  <si>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</si>
  <si>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</si>
  <si>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</si>
  <si>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</si>
  <si>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</si>
  <si>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</si>
  <si>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</si>
  <si>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</si>
  <si>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</si>
  <si>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</si>
  <si>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</si>
  <si>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</si>
  <si>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</si>
  <si>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</si>
  <si>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</si>
  <si>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</si>
  <si>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</si>
  <si>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</si>
  <si>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</si>
  <si>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</si>
  <si>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</si>
  <si>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</si>
  <si>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</si>
  <si>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</si>
  <si>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</si>
  <si>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</si>
  <si>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</si>
  <si>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</si>
  <si>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</si>
  <si>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</si>
  <si>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</si>
  <si>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</si>
  <si>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</si>
  <si>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</si>
  <si>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</si>
  <si>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</si>
  <si>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</si>
  <si>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</si>
  <si>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</si>
  <si>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</si>
  <si>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</si>
  <si>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</si>
  <si>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</si>
  <si>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</si>
  <si>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</si>
  <si>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</si>
  <si>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</si>
  <si>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</si>
  <si>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</si>
  <si>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</si>
  <si>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</si>
  <si>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</si>
  <si>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</si>
  <si>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</si>
  <si>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</si>
  <si>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</si>
  <si>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</si>
  <si>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</si>
  <si>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</si>
  <si>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</si>
  <si>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</si>
  <si>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</si>
  <si>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</si>
  <si>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</si>
  <si>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</si>
  <si>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</si>
  <si>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</si>
  <si>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</si>
  <si>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</si>
  <si>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</si>
  <si>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</si>
  <si>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</si>
  <si>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</si>
  <si>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</si>
  <si>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</si>
  <si>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</si>
  <si>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</si>
  <si>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</si>
  <si>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</si>
  <si>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</si>
  <si>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</si>
  <si>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</si>
  <si>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</si>
  <si>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</si>
  <si>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</si>
  <si>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</si>
  <si>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</si>
  <si>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</si>
  <si>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</si>
  <si>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</si>
  <si>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</si>
  <si>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</si>
  <si>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</si>
  <si>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</si>
  <si>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</si>
  <si>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</si>
  <si>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</si>
  <si>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</si>
  <si>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</si>
  <si>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</si>
  <si>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</si>
  <si>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</si>
  <si>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</si>
  <si>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</si>
  <si>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</si>
  <si>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</si>
  <si>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</si>
  <si>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</si>
  <si>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</si>
  <si>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</si>
  <si>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</si>
  <si>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</si>
  <si>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</si>
  <si>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</si>
  <si>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</si>
  <si>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</si>
  <si>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</si>
  <si>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</si>
  <si>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</si>
  <si>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</si>
  <si>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</si>
  <si>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</si>
  <si>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</si>
  <si>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</si>
  <si>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</si>
  <si>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</si>
  <si>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</si>
  <si>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</si>
  <si>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</si>
  <si>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</si>
  <si>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</si>
  <si>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</si>
  <si>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</si>
  <si>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</si>
  <si>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</si>
  <si>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</si>
  <si>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</si>
  <si>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</si>
  <si>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</si>
  <si>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</si>
  <si>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</si>
  <si>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</si>
  <si>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</si>
  <si>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</si>
  <si>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</si>
  <si>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</si>
  <si>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</si>
  <si>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</si>
  <si>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</si>
  <si>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</si>
  <si>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</si>
  <si>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</si>
  <si>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</si>
  <si>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</si>
  <si>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</si>
  <si>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</si>
  <si>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</si>
  <si>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</si>
  <si>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</si>
  <si>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</si>
  <si>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</si>
  <si>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</si>
  <si>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</si>
  <si>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</si>
  <si>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</si>
  <si>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</si>
  <si>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</si>
  <si>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</si>
  <si>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</si>
  <si>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</si>
  <si>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</si>
  <si>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</si>
  <si>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</si>
  <si>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</si>
  <si>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</si>
  <si>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</si>
  <si>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</si>
  <si>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</si>
  <si>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</si>
  <si>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</si>
  <si>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</si>
  <si>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</si>
  <si>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</si>
  <si>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</si>
  <si>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</si>
  <si>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</si>
  <si>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</si>
  <si>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</si>
  <si>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</si>
  <si>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</si>
  <si>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</si>
  <si>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</si>
  <si>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</si>
  <si>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</si>
  <si>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</si>
  <si>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</si>
  <si>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</si>
  <si>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</si>
  <si>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</si>
  <si>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</si>
  <si>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</si>
  <si>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</si>
  <si>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</si>
  <si>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</si>
  <si>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</si>
  <si>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</si>
  <si>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</si>
  <si>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</si>
  <si>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</si>
  <si>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</si>
  <si>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</si>
  <si>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</si>
  <si>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</si>
  <si>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</si>
  <si>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</si>
  <si>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</si>
  <si>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</si>
  <si>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</si>
  <si>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</si>
  <si>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</si>
  <si>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</si>
  <si>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</si>
  <si>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</si>
  <si>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</si>
  <si>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</si>
  <si>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</si>
  <si>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</si>
  <si>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</si>
  <si>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</si>
  <si>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</si>
  <si>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</si>
  <si>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</si>
  <si>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</si>
  <si>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</si>
  <si>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</si>
  <si>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</si>
  <si>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</si>
  <si>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</si>
  <si>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</si>
  <si>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</si>
  <si>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</si>
  <si>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</si>
  <si>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</si>
  <si>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</si>
  <si>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</si>
  <si>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</si>
  <si>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</si>
  <si>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</si>
  <si>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</si>
  <si>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</si>
  <si>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</si>
  <si>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</si>
  <si>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</si>
  <si>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</si>
  <si>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</si>
  <si>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</si>
  <si>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</si>
  <si>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</si>
  <si>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</si>
  <si>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</si>
  <si>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</si>
  <si>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</si>
  <si>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</si>
  <si>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</si>
  <si>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</si>
  <si>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</si>
  <si>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</si>
  <si>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</si>
  <si>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</si>
  <si>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</si>
  <si>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</si>
  <si>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</si>
  <si>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</si>
  <si>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</si>
  <si>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</si>
  <si>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</si>
  <si>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</si>
  <si>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</si>
  <si>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</si>
  <si>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</si>
  <si>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</si>
  <si>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</si>
  <si>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</si>
  <si>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</si>
  <si>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</si>
  <si>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</si>
  <si>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</si>
  <si>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</si>
  <si>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</si>
  <si>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</si>
  <si>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</si>
  <si>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</si>
  <si>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</si>
  <si>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</si>
  <si>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</si>
  <si>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</si>
  <si>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</si>
  <si>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</si>
  <si>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</si>
  <si>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</si>
  <si>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</si>
  <si>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</si>
  <si>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</si>
  <si>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</si>
  <si>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</si>
  <si>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</si>
  <si>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</si>
  <si>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</si>
  <si>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</si>
  <si>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</si>
  <si>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</si>
  <si>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</si>
  <si>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</si>
  <si>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</si>
  <si>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</si>
  <si>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</si>
  <si>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</si>
  <si>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</si>
  <si>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</si>
  <si>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</si>
  <si>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</si>
  <si>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</si>
  <si>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</si>
  <si>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</si>
  <si>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</si>
  <si>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</si>
  <si>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</si>
  <si>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</si>
  <si>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</si>
  <si>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</si>
  <si>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</si>
  <si>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</si>
  <si>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</si>
  <si>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</si>
  <si>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</si>
  <si>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</si>
  <si>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</si>
  <si>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</si>
  <si>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</si>
  <si>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</si>
  <si>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</si>
  <si>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</si>
  <si>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</si>
  <si>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</si>
  <si>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</si>
  <si>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</si>
  <si>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</si>
  <si>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</si>
  <si>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</si>
  <si>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</si>
  <si>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</si>
  <si>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</si>
  <si>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</si>
  <si>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</si>
  <si>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</si>
  <si>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</si>
  <si>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</si>
  <si>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</si>
  <si>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</si>
  <si>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</si>
  <si>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</si>
  <si>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</si>
  <si>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</si>
  <si>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</si>
  <si>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</si>
  <si>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</si>
  <si>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</si>
  <si>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</si>
  <si>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</si>
  <si>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</si>
  <si>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</si>
  <si>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</si>
  <si>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</si>
  <si>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</si>
  <si>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</si>
  <si>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</si>
  <si>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</si>
  <si>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</si>
  <si>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</si>
  <si>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</si>
  <si>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</si>
  <si>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</si>
  <si>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</si>
  <si>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</si>
  <si>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</si>
  <si>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</si>
  <si>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</si>
  <si>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</si>
  <si>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</si>
  <si>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</si>
  <si>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</si>
  <si>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</si>
  <si>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</si>
  <si>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</si>
  <si>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</si>
  <si>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</si>
  <si>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</si>
  <si>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</si>
  <si>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</si>
  <si>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</si>
  <si>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</si>
  <si>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</si>
  <si>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</si>
  <si>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</si>
  <si>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</si>
  <si>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</si>
  <si>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</si>
  <si>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</si>
  <si>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</si>
  <si>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</si>
  <si>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</si>
  <si>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</si>
  <si>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</si>
  <si>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</si>
  <si>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</si>
  <si>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</si>
  <si>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</si>
  <si>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</si>
  <si>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</si>
  <si>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</si>
  <si>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</si>
  <si>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</si>
  <si>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</si>
  <si>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</si>
  <si>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</si>
  <si>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</si>
  <si>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</si>
  <si>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</si>
  <si>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</si>
  <si>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</si>
  <si>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</si>
  <si>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</si>
  <si>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</si>
  <si>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</si>
  <si>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</si>
  <si>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</si>
  <si>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</si>
  <si>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</si>
  <si>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</si>
  <si>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</si>
  <si>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</si>
  <si>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</si>
  <si>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</si>
  <si>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</si>
  <si>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</si>
  <si>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</si>
  <si>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</si>
  <si>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</si>
  <si>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</si>
  <si>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</si>
  <si>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</si>
  <si>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</si>
  <si>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</si>
  <si>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</si>
  <si>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</si>
  <si>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</si>
  <si>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</si>
  <si>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</si>
  <si>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</si>
  <si>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</si>
  <si>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</si>
  <si>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</si>
  <si>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</si>
  <si>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</si>
  <si>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</si>
  <si>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</si>
  <si>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</si>
  <si>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</si>
  <si>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</si>
  <si>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</si>
  <si>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</si>
  <si>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</si>
  <si>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</si>
  <si>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</si>
  <si>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</si>
  <si>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</si>
  <si>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</si>
  <si>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</si>
  <si>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</si>
  <si>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</si>
  <si>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</si>
  <si>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</si>
  <si>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</si>
  <si>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</si>
  <si>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</si>
  <si>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</si>
  <si>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</si>
  <si>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</si>
  <si>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</si>
  <si>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</si>
  <si>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</si>
  <si>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</si>
  <si>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</si>
  <si>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</si>
  <si>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</si>
  <si>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</si>
  <si>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</si>
  <si>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</si>
  <si>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</si>
  <si>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</si>
  <si>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</si>
  <si>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</si>
  <si>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</si>
  <si>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</si>
  <si>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</si>
  <si>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</si>
  <si>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</si>
  <si>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</si>
  <si>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</si>
  <si>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</si>
  <si>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</si>
  <si>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</si>
  <si>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</si>
  <si>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</si>
  <si>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</si>
  <si>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</si>
  <si>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</si>
  <si>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</si>
  <si>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</si>
  <si>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</si>
  <si>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</si>
  <si>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</si>
  <si>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</si>
  <si>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</si>
  <si>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</si>
  <si>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</si>
  <si>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</si>
  <si>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</si>
  <si>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</si>
  <si>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</si>
  <si>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</si>
  <si>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</si>
  <si>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</si>
  <si>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</si>
  <si>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</si>
  <si>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</si>
  <si>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</si>
  <si>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</si>
  <si>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</si>
  <si>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</si>
  <si>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</si>
  <si>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</si>
  <si>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</si>
  <si>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</si>
  <si>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</si>
  <si>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</si>
  <si>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</si>
  <si>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</si>
  <si>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</si>
  <si>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</si>
  <si>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</si>
  <si>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</si>
  <si>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</si>
  <si>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</si>
  <si>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</si>
  <si>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</si>
  <si>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</si>
  <si>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</si>
  <si>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</si>
  <si>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</si>
  <si>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</si>
  <si>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</si>
  <si>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</si>
  <si>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</si>
  <si>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</si>
  <si>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</si>
  <si>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</si>
  <si>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</si>
  <si>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</si>
  <si>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</si>
  <si>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</si>
  <si>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</si>
  <si>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</si>
  <si>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</si>
  <si>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</si>
  <si>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</si>
  <si>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</si>
  <si>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</si>
  <si>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</si>
  <si>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</si>
  <si>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</si>
  <si>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</si>
  <si>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</si>
  <si>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</si>
  <si>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</si>
  <si>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</si>
  <si>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</si>
  <si>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</si>
  <si>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</si>
  <si>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</si>
  <si>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</si>
  <si>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</si>
  <si>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</si>
  <si>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</si>
  <si>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</si>
  <si>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</si>
  <si>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</si>
  <si>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</si>
  <si>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</si>
  <si>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</si>
  <si>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</si>
  <si>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</si>
  <si>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</si>
  <si>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</si>
  <si>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</si>
  <si>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</si>
  <si>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</si>
  <si>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</si>
  <si>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</si>
  <si>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</si>
  <si>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</si>
  <si>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</si>
  <si>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</si>
  <si>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</si>
  <si>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</si>
  <si>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</si>
  <si>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</si>
  <si>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</si>
  <si>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</si>
  <si>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</si>
  <si>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</si>
  <si>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</si>
  <si>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</si>
  <si>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</si>
  <si>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</si>
  <si>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</si>
  <si>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</si>
  <si>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</si>
  <si>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</si>
  <si>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</si>
  <si>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</si>
  <si>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</si>
  <si>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</si>
  <si>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</si>
  <si>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</si>
  <si>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</si>
  <si>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</si>
  <si>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</si>
  <si>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</si>
  <si>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</si>
  <si>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</si>
  <si>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</si>
  <si>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</si>
  <si>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</si>
  <si>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</si>
  <si>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</si>
  <si>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</si>
  <si>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</si>
  <si>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</si>
  <si>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</si>
  <si>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</si>
  <si>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</si>
  <si>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</si>
  <si>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</si>
  <si>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</si>
  <si>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</si>
  <si>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</si>
  <si>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</si>
  <si>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</si>
  <si>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</si>
  <si>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</si>
  <si>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</si>
  <si>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</si>
  <si>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</si>
  <si>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</si>
  <si>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</si>
  <si>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</si>
  <si>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</si>
  <si>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</si>
  <si>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</si>
  <si>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</si>
  <si>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</si>
  <si>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</si>
  <si>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</si>
  <si>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</si>
  <si>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</si>
  <si>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</si>
  <si>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</si>
  <si>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</si>
  <si>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</si>
  <si>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</si>
  <si>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</si>
  <si>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</si>
  <si>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</si>
  <si>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</si>
  <si>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</si>
  <si>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</si>
  <si>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</si>
  <si>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</si>
  <si>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</si>
  <si>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</si>
  <si>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</si>
  <si>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</si>
  <si>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</si>
  <si>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</si>
  <si>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</si>
  <si>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</si>
  <si>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</si>
  <si>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</si>
  <si>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</si>
  <si>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</si>
  <si>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</si>
  <si>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</si>
  <si>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</si>
  <si>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</si>
  <si>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</si>
  <si>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</si>
  <si>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</si>
  <si>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</si>
  <si>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</si>
  <si>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</si>
  <si>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</si>
  <si>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</si>
  <si>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</si>
  <si>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</si>
  <si>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</si>
  <si>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</si>
  <si>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</si>
  <si>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</si>
  <si>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</si>
  <si>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</si>
  <si>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</si>
  <si>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</si>
  <si>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</si>
  <si>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</si>
  <si>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</si>
  <si>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</si>
  <si>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</si>
  <si>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</si>
  <si>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</si>
  <si>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</si>
  <si>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</si>
  <si>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</si>
  <si>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</si>
  <si>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</si>
  <si>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</si>
  <si>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</si>
  <si>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</si>
  <si>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</si>
  <si>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</si>
  <si>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</si>
  <si>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</si>
  <si>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</si>
  <si>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</si>
  <si>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</si>
  <si>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</si>
  <si>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</si>
  <si>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</si>
  <si>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</si>
  <si>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</si>
  <si>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</si>
  <si>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</si>
  <si>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</si>
  <si>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</si>
  <si>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</si>
  <si>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</si>
  <si>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</si>
  <si>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</si>
  <si>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</si>
  <si>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</si>
  <si>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</si>
  <si>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</si>
  <si>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</si>
  <si>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</si>
  <si>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</si>
  <si>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</si>
  <si>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</si>
  <si>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</si>
  <si>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</si>
  <si>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</si>
  <si>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</si>
  <si>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</si>
  <si>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</si>
  <si>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</si>
  <si>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</si>
  <si>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</si>
  <si>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</si>
  <si>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</si>
  <si>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</si>
  <si>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</si>
  <si>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</si>
  <si>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</si>
  <si>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</si>
  <si>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</si>
  <si>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</si>
  <si>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</si>
  <si>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</si>
  <si>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</si>
  <si>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</si>
  <si>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</si>
  <si>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</si>
  <si>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</si>
  <si>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</si>
  <si>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</si>
  <si>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</si>
  <si>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</si>
  <si>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</si>
  <si>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</si>
  <si>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</si>
  <si>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</si>
  <si>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</si>
  <si>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</si>
  <si>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</si>
  <si>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</si>
  <si>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</si>
  <si>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</si>
  <si>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</si>
  <si>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</si>
  <si>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</si>
  <si>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</si>
  <si>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</si>
  <si>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</si>
  <si>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</si>
  <si>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</si>
  <si>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</si>
  <si>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</si>
  <si>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</si>
  <si>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</si>
  <si>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</si>
  <si>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</si>
  <si>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</si>
  <si>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</si>
  <si>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</si>
  <si>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</si>
  <si>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</si>
  <si>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</si>
  <si>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</si>
  <si>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</si>
  <si>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</si>
  <si>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</si>
  <si>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</si>
  <si>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</si>
  <si>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</si>
  <si>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</si>
  <si>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</si>
  <si>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</si>
  <si>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</si>
  <si>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</si>
  <si>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</si>
  <si>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</si>
  <si>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</si>
  <si>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</si>
  <si>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</si>
  <si>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</si>
  <si>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</si>
  <si>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</si>
  <si>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</si>
  <si>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</si>
  <si>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</si>
  <si>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</si>
  <si>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</si>
  <si>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</si>
  <si>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</si>
  <si>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</si>
  <si>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</si>
  <si>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</si>
  <si>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</si>
  <si>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</si>
  <si>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</si>
  <si>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</si>
  <si>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</si>
  <si>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</si>
  <si>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</si>
  <si>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</si>
  <si>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</si>
  <si>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</si>
  <si>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</si>
  <si>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</si>
  <si>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</si>
  <si>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</si>
  <si>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</si>
  <si>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</si>
  <si>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</si>
  <si>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</si>
  <si>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</si>
  <si>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</si>
  <si>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</si>
  <si>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</si>
  <si>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</si>
  <si>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</si>
  <si>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</si>
  <si>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</si>
  <si>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</si>
  <si>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</si>
  <si>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</si>
  <si>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</si>
  <si>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</si>
  <si>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</si>
  <si>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</si>
  <si>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</si>
  <si>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</si>
  <si>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</si>
  <si>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</si>
  <si>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</si>
  <si>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</si>
  <si>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</si>
  <si>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</si>
  <si>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</si>
  <si>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</si>
  <si>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</si>
  <si>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</si>
  <si>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</si>
  <si>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</si>
  <si>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</si>
  <si>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</si>
  <si>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</si>
  <si>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</si>
  <si>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</si>
  <si>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</si>
  <si>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</si>
  <si>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</si>
  <si>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</si>
  <si>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</si>
  <si>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</si>
  <si>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</si>
  <si>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</si>
  <si>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</si>
  <si>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</si>
  <si>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</si>
  <si>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</si>
  <si>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</si>
  <si>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</si>
  <si>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</si>
  <si>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</si>
  <si>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</si>
  <si>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</si>
  <si>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</si>
  <si>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</si>
  <si>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</si>
  <si>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</si>
  <si>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</si>
  <si>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</si>
  <si>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</si>
  <si>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</si>
  <si>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</si>
  <si>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</si>
  <si>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</si>
  <si>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</si>
  <si>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</si>
  <si>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</si>
  <si>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</si>
  <si>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</si>
  <si>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</si>
  <si>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</si>
  <si>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</si>
  <si>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</si>
  <si>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</si>
  <si>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</si>
  <si>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</si>
  <si>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</si>
  <si>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</si>
  <si>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</si>
  <si>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</si>
  <si>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</si>
  <si>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</si>
  <si>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</si>
  <si>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</si>
  <si>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</si>
  <si>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</si>
  <si>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</si>
  <si>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</si>
  <si>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</si>
  <si>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</si>
  <si>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</si>
  <si>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</si>
  <si>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</si>
  <si>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</si>
  <si>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</si>
  <si>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</si>
  <si>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</si>
  <si>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</si>
  <si>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</si>
  <si>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</si>
  <si>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</si>
  <si>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</si>
  <si>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</si>
  <si>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</si>
  <si>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</si>
  <si>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</si>
  <si>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</si>
  <si>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</si>
  <si>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</si>
  <si>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</si>
  <si>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</si>
  <si>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</si>
  <si>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</si>
  <si>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</si>
  <si>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</si>
  <si>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</si>
  <si>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</si>
  <si>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</si>
  <si>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</si>
  <si>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</si>
  <si>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</si>
  <si>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</si>
  <si>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</si>
  <si>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</si>
  <si>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</si>
  <si>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</si>
  <si>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</si>
  <si>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</si>
  <si>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</si>
  <si>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</si>
  <si>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</si>
  <si>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</si>
  <si>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</si>
  <si>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</si>
  <si>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</si>
  <si>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</si>
  <si>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</si>
  <si>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</si>
  <si>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</si>
  <si>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</si>
  <si>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</si>
  <si>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</si>
  <si>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</si>
  <si>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</si>
  <si>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</si>
  <si>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</si>
  <si>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</si>
  <si>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</si>
  <si>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</si>
  <si>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</si>
  <si>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</si>
  <si>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</si>
  <si>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</si>
  <si>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</si>
  <si>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</si>
  <si>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</si>
  <si>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</si>
  <si>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</si>
  <si>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</si>
  <si>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</si>
  <si>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</si>
  <si>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</si>
  <si>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</si>
  <si>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</si>
  <si>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</si>
  <si>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</si>
  <si>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</si>
  <si>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</si>
  <si>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</si>
  <si>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</si>
  <si>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</si>
  <si>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</si>
  <si>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</si>
  <si>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</si>
  <si>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</si>
  <si>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</si>
  <si>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</si>
  <si>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</si>
  <si>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</si>
  <si>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</si>
  <si>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</si>
  <si>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</si>
  <si>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</si>
  <si>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</si>
  <si>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</si>
  <si>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</si>
  <si>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</si>
  <si>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</si>
  <si>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</si>
  <si>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</si>
  <si>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</si>
  <si>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</si>
  <si>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</si>
  <si>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</si>
  <si>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</si>
  <si>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</si>
  <si>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</si>
  <si>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</si>
  <si>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</si>
  <si>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</si>
  <si>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</si>
  <si>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</si>
  <si>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</si>
  <si>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</si>
  <si>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</si>
  <si>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</si>
  <si>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</si>
  <si>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</si>
  <si>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</si>
  <si>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</si>
  <si>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</si>
  <si>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</si>
  <si>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</si>
  <si>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</si>
  <si>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</si>
  <si>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</si>
  <si>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</si>
  <si>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</si>
  <si>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</si>
  <si>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</si>
  <si>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</si>
  <si>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</si>
  <si>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</si>
  <si>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</si>
  <si>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</si>
  <si>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</si>
  <si>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</si>
  <si>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</si>
  <si>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</si>
  <si>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</si>
  <si>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</si>
  <si>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</si>
  <si>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</si>
  <si>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</si>
  <si>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</si>
  <si>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</si>
  <si>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</si>
  <si>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</si>
  <si>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</si>
  <si>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</si>
  <si>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</si>
  <si>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</si>
  <si>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</si>
  <si>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</si>
  <si>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</si>
  <si>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</si>
  <si>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</si>
  <si>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</si>
  <si>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</si>
  <si>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</si>
  <si>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</si>
  <si>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</si>
  <si>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</si>
  <si>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</si>
  <si>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</si>
  <si>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</si>
  <si>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</si>
  <si>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</si>
  <si>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</si>
  <si>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</si>
  <si>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</si>
  <si>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</si>
  <si>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</si>
  <si>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</si>
  <si>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</si>
  <si>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</si>
  <si>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</si>
  <si>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</si>
  <si>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</si>
  <si>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</si>
  <si>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</si>
  <si>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</si>
  <si>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</si>
  <si>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</si>
  <si>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</si>
  <si>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</si>
  <si>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</si>
  <si>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</si>
  <si>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</si>
  <si>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</si>
  <si>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</si>
  <si>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</si>
  <si>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</si>
  <si>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</si>
  <si>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</si>
  <si>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</si>
  <si>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</si>
  <si>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</si>
  <si>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</si>
  <si>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</si>
  <si>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</si>
  <si>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</si>
  <si>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</si>
  <si>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</si>
  <si>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</si>
  <si>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</si>
  <si>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</si>
  <si>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</si>
  <si>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</si>
  <si>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</si>
  <si>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</si>
  <si>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</si>
  <si>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</si>
  <si>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</si>
  <si>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</si>
  <si>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</si>
  <si>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</si>
  <si>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</si>
  <si>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</si>
  <si>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</si>
  <si>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</si>
  <si>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</si>
  <si>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</si>
  <si>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</si>
  <si>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</si>
  <si>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</si>
  <si>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</si>
  <si>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</si>
  <si>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</si>
  <si>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</si>
  <si>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</si>
  <si>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</si>
  <si>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</si>
  <si>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</si>
  <si>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</si>
  <si>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</si>
  <si>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</si>
  <si>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</si>
  <si>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</si>
  <si>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</si>
  <si>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</si>
  <si>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</si>
  <si>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</si>
  <si>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</si>
  <si>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</si>
  <si>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</si>
  <si>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</si>
  <si>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</si>
  <si>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</si>
  <si>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</si>
  <si>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</si>
  <si>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</si>
  <si>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</si>
  <si>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</si>
  <si>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</si>
  <si>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</si>
  <si>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</si>
  <si>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</si>
  <si>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</si>
  <si>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</si>
  <si>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</si>
  <si>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</si>
  <si>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</si>
  <si>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</si>
  <si>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</si>
  <si>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</si>
  <si>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</si>
  <si>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</si>
  <si>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</si>
  <si>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</si>
  <si>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</si>
  <si>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</si>
  <si>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</si>
  <si>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</si>
  <si>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</si>
  <si>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</si>
  <si>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</si>
  <si>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</si>
  <si>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</si>
  <si>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</si>
  <si>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</si>
  <si>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</si>
  <si>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</si>
  <si>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</si>
  <si>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</si>
  <si>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</si>
  <si>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</si>
  <si>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</si>
  <si>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</si>
  <si>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</si>
  <si>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</si>
  <si>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</si>
  <si>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</si>
  <si>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</si>
  <si>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</si>
  <si>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</si>
  <si>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</si>
  <si>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</si>
  <si>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</si>
  <si>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</si>
  <si>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</si>
  <si>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</si>
  <si>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</si>
  <si>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</si>
  <si>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</si>
  <si>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</si>
  <si>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</si>
  <si>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</si>
  <si>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</si>
  <si>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</si>
  <si>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</si>
  <si>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</si>
  <si>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</si>
  <si>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</si>
  <si>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</si>
  <si>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</si>
  <si>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</si>
  <si>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</si>
  <si>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</si>
  <si>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</si>
  <si>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</si>
  <si>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</si>
  <si>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</si>
  <si>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</si>
  <si>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</si>
  <si>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</si>
  <si>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</si>
  <si>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</si>
  <si>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</si>
  <si>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</si>
  <si>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</si>
  <si>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</si>
  <si>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</si>
  <si>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</si>
  <si>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</si>
  <si>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</si>
  <si>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</si>
  <si>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</si>
  <si>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</si>
  <si>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</si>
  <si>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</si>
  <si>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</si>
  <si>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</si>
  <si>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</si>
  <si>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</si>
  <si>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</si>
  <si>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</si>
  <si>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</si>
  <si>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</si>
  <si>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</si>
  <si>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</si>
  <si>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</si>
  <si>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</si>
  <si>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</si>
  <si>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</si>
  <si>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</si>
  <si>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</si>
  <si>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</si>
  <si>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</si>
  <si>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</si>
  <si>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</si>
  <si>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</si>
  <si>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</si>
  <si>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</si>
  <si>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</si>
  <si>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</si>
  <si>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</si>
  <si>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</si>
  <si>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</si>
  <si>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</si>
  <si>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</si>
  <si>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</si>
  <si>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</si>
  <si>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</si>
  <si>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</si>
  <si>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</si>
  <si>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</si>
  <si>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</si>
  <si>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</si>
  <si>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</si>
  <si>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</si>
  <si>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</si>
  <si>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</si>
  <si>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</si>
  <si>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</si>
  <si>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</si>
  <si>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</si>
  <si>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</si>
  <si>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</si>
  <si>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</si>
  <si>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</si>
  <si>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</si>
  <si>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</si>
  <si>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</si>
  <si>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</si>
  <si>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</si>
  <si>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</si>
  <si>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</si>
  <si>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</si>
  <si>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</si>
  <si>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</si>
  <si>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</si>
  <si>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</si>
  <si>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</si>
  <si>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</si>
  <si>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</si>
  <si>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</si>
  <si>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</si>
  <si>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</si>
  <si>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</si>
  <si>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</si>
  <si>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</si>
  <si>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</si>
  <si>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</si>
  <si>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</si>
  <si>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</si>
  <si>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</si>
  <si>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</si>
  <si>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</si>
  <si>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</si>
  <si>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</si>
  <si>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</si>
  <si>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</si>
  <si>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</si>
  <si>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</si>
  <si>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</si>
  <si>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</si>
  <si>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</si>
  <si>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</si>
  <si>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</si>
  <si>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</si>
  <si>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</si>
  <si>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</si>
  <si>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</si>
  <si>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</si>
  <si>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</si>
  <si>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</si>
  <si>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</si>
  <si>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</si>
  <si>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</si>
  <si>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</si>
  <si>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</si>
  <si>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</si>
  <si>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</si>
  <si>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</si>
  <si>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</si>
  <si>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</si>
  <si>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</si>
  <si>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</si>
  <si>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</si>
  <si>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</si>
  <si>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</si>
  <si>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</si>
  <si>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</si>
  <si>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</si>
  <si>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</si>
  <si>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</si>
  <si>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</si>
  <si>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</si>
  <si>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</si>
  <si>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</si>
  <si>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</si>
  <si>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</si>
  <si>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</si>
  <si>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</si>
  <si>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</si>
  <si>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</si>
  <si>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</si>
  <si>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</si>
  <si>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</si>
  <si>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</si>
  <si>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</si>
  <si>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</si>
  <si>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</si>
  <si>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</si>
  <si>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</si>
  <si>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</si>
  <si>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</si>
  <si>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</si>
  <si>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</si>
  <si>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</si>
  <si>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</si>
  <si>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</si>
  <si>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</si>
  <si>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</si>
  <si>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</si>
  <si>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</si>
  <si>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</si>
  <si>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</si>
  <si>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</si>
  <si>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</si>
  <si>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</si>
  <si>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</si>
  <si>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</si>
  <si>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</si>
  <si>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</si>
  <si>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</si>
  <si>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</si>
  <si>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</si>
  <si>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</si>
  <si>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</si>
  <si>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</si>
  <si>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</si>
  <si>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</si>
  <si>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</si>
  <si>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</si>
  <si>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</si>
  <si>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</si>
  <si>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</si>
  <si>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</si>
  <si>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</si>
  <si>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</si>
  <si>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</si>
  <si>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</si>
  <si>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</si>
  <si>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</si>
  <si>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</si>
  <si>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</si>
  <si>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</si>
  <si>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</si>
  <si>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</si>
  <si>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</si>
  <si>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</si>
  <si>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</si>
  <si>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</si>
  <si>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</si>
  <si>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</si>
  <si>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</si>
  <si>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</si>
  <si>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</si>
  <si>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</si>
  <si>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</si>
  <si>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</si>
  <si>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</si>
  <si>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</si>
  <si>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</si>
  <si>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</si>
  <si>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</si>
  <si>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</si>
  <si>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</si>
  <si>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</si>
  <si>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</si>
  <si>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</si>
  <si>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</si>
  <si>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</si>
  <si>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</si>
  <si>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</si>
  <si>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</si>
  <si>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</si>
  <si>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</si>
  <si>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</si>
  <si>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</si>
  <si>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</si>
  <si>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</si>
  <si>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</si>
  <si>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</si>
  <si>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</si>
  <si>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</si>
  <si>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</si>
  <si>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</si>
  <si>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</si>
  <si>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</si>
  <si>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</si>
  <si>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</si>
  <si>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</si>
  <si>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</si>
  <si>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</si>
  <si>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</si>
  <si>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</si>
  <si>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</si>
  <si>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</si>
  <si>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</si>
  <si>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</si>
  <si>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</si>
  <si>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</si>
  <si>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</si>
  <si>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</si>
  <si>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</si>
  <si>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</si>
  <si>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</si>
  <si>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</si>
  <si>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</si>
  <si>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</si>
  <si>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</si>
  <si>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</si>
  <si>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</si>
  <si>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</si>
  <si>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</si>
  <si>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</si>
  <si>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</si>
  <si>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</si>
  <si>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</si>
  <si>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</si>
  <si>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</si>
  <si>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</si>
  <si>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</si>
  <si>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</si>
  <si>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</si>
  <si>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</si>
  <si>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</si>
  <si>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</si>
  <si>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</si>
  <si>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</si>
  <si>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</si>
  <si>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</si>
  <si>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</si>
  <si>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</si>
  <si>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</si>
  <si>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</si>
  <si>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</si>
  <si>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</si>
  <si>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</si>
  <si>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</si>
  <si>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</si>
  <si>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</si>
  <si>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</si>
  <si>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</si>
  <si>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</si>
  <si>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</si>
  <si>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</si>
  <si>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</si>
  <si>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</si>
  <si>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</si>
  <si>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</si>
  <si>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</si>
  <si>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</si>
  <si>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</si>
  <si>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</si>
  <si>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</si>
  <si>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</si>
  <si>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</si>
  <si>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</si>
  <si>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</si>
  <si>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</si>
  <si>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</si>
  <si>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</si>
  <si>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</si>
  <si>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</si>
  <si>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</si>
  <si>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</si>
  <si>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</si>
  <si>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</si>
  <si>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</si>
  <si>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</si>
  <si>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</si>
  <si>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</si>
  <si>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</si>
  <si>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</si>
  <si>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</si>
  <si>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</si>
  <si>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</si>
  <si>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</si>
  <si>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</si>
  <si>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</si>
  <si>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</si>
  <si>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</si>
  <si>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</si>
  <si>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</si>
  <si>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</si>
  <si>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</si>
  <si>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</si>
  <si>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</si>
  <si>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</si>
  <si>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</si>
  <si>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</si>
  <si>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</si>
  <si>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</si>
  <si>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</si>
  <si>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</si>
  <si>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</si>
  <si>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</si>
  <si>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</si>
  <si>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</si>
  <si>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</si>
  <si>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</si>
  <si>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</si>
  <si>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</si>
  <si>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</si>
  <si>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</si>
  <si>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</si>
  <si>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</si>
  <si>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</si>
  <si>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</si>
  <si>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</si>
  <si>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</si>
  <si>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</si>
  <si>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</si>
  <si>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</si>
  <si>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</si>
  <si>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</si>
  <si>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</si>
  <si>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</si>
  <si>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</si>
  <si>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</si>
  <si>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</si>
  <si>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</si>
  <si>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</si>
  <si>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</si>
  <si>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</si>
  <si>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</si>
  <si>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</si>
  <si>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</si>
  <si>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</si>
  <si>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</si>
  <si>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</si>
  <si>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</si>
  <si>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</si>
  <si>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</si>
  <si>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</si>
  <si>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</si>
  <si>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</si>
  <si>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</si>
  <si>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</si>
  <si>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</si>
  <si>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</si>
  <si>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</si>
  <si>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</si>
  <si>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</si>
  <si>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</si>
  <si>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</si>
  <si>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</si>
  <si>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</si>
  <si>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</si>
  <si>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</si>
  <si>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</si>
  <si>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</si>
  <si>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</si>
  <si>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</si>
  <si>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</si>
  <si>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</si>
  <si>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</si>
  <si>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</si>
  <si>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</si>
  <si>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</si>
  <si>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</si>
  <si>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</si>
  <si>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</si>
  <si>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</si>
  <si>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</si>
  <si>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</si>
  <si>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</si>
  <si>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</si>
  <si>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</si>
  <si>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</si>
  <si>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</si>
  <si>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</si>
  <si>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</si>
  <si>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</si>
  <si>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</si>
  <si>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</si>
  <si>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</si>
  <si>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</si>
  <si>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</si>
  <si>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</si>
  <si>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</si>
  <si>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</si>
  <si>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</si>
  <si>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</si>
  <si>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</si>
  <si>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</si>
  <si>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</si>
  <si>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</si>
  <si>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</si>
  <si>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</si>
  <si>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</si>
  <si>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</si>
  <si>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</si>
  <si>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</si>
  <si>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</si>
  <si>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</si>
  <si>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</si>
  <si>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</si>
  <si>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</si>
  <si>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</si>
  <si>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</si>
  <si>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</si>
  <si>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</si>
  <si>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</si>
  <si>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</si>
  <si>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</si>
  <si>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</si>
  <si>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</si>
  <si>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</si>
  <si>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</si>
  <si>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</si>
  <si>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</si>
  <si>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</si>
  <si>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</si>
  <si>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</si>
  <si>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</si>
  <si>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</si>
  <si>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</si>
  <si>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</si>
  <si>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</si>
  <si>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</si>
  <si>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</si>
  <si>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</si>
  <si>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</si>
  <si>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</si>
  <si>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</si>
  <si>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</si>
  <si>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</si>
  <si>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</si>
  <si>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</si>
  <si>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</si>
  <si>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</si>
  <si>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</si>
  <si>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</si>
  <si>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</si>
  <si>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</si>
  <si>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</si>
  <si>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</si>
  <si>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</si>
  <si>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</si>
  <si>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</si>
  <si>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</si>
  <si>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</si>
  <si>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</si>
  <si>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</si>
  <si>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</si>
  <si>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</si>
  <si>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</si>
  <si>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</si>
  <si>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</si>
  <si>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</si>
  <si>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</si>
  <si>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</si>
  <si>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</si>
  <si>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</si>
  <si>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</si>
  <si>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</si>
  <si>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</si>
  <si>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</si>
  <si>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</si>
  <si>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</si>
  <si>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</si>
  <si>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</si>
  <si>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</si>
  <si>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</si>
  <si>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</si>
  <si>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</si>
  <si>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</si>
  <si>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</si>
  <si>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</si>
  <si>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</si>
  <si>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</si>
  <si>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</si>
  <si>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</si>
  <si>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</si>
  <si>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</si>
  <si>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</si>
  <si>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</si>
  <si>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</si>
  <si>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</si>
  <si>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</si>
  <si>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</si>
  <si>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</si>
  <si>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</si>
  <si>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</si>
  <si>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</si>
  <si>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</si>
  <si>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</si>
  <si>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</si>
  <si>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</si>
  <si>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</si>
  <si>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</si>
  <si>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</si>
  <si>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</si>
  <si>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</si>
  <si>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</si>
  <si>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</si>
  <si>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</si>
  <si>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</si>
  <si>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</si>
  <si>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</si>
  <si>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</si>
  <si>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</si>
  <si>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</si>
  <si>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</si>
  <si>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</si>
  <si>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</si>
  <si>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</si>
  <si>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</si>
  <si>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</si>
  <si>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</si>
  <si>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</si>
  <si>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</si>
  <si>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</si>
  <si>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</si>
  <si>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</si>
  <si>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</si>
  <si>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</si>
  <si>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</si>
  <si>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</si>
  <si>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</si>
  <si>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</si>
  <si>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</si>
  <si>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</si>
  <si>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</si>
  <si>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</si>
  <si>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</si>
  <si>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</si>
  <si>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</si>
  <si>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</si>
  <si>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</si>
  <si>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</si>
  <si>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</si>
  <si>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</si>
  <si>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</si>
  <si>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</si>
  <si>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</si>
  <si>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</si>
  <si>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</si>
  <si>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</si>
  <si>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</si>
  <si>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</si>
  <si>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</si>
  <si>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</si>
  <si>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</si>
  <si>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</si>
  <si>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</si>
  <si>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</si>
  <si>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</si>
  <si>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</si>
  <si>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</si>
  <si>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</si>
  <si>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</si>
  <si>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</si>
  <si>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</si>
  <si>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</si>
  <si>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</si>
  <si>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</si>
  <si>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</si>
  <si>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</si>
  <si>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</si>
  <si>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</si>
  <si>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</si>
  <si>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</si>
  <si>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</si>
  <si>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</si>
  <si>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</si>
  <si>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</si>
  <si>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</si>
  <si>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</si>
  <si>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</si>
  <si>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</si>
  <si>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</si>
  <si>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</si>
  <si>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</si>
  <si>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</si>
  <si>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</si>
  <si>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</si>
  <si>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</si>
  <si>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</si>
  <si>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</si>
  <si>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</si>
  <si>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</si>
  <si>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</si>
  <si>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</si>
  <si>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</si>
  <si>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</si>
  <si>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</si>
  <si>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</si>
  <si>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</si>
  <si>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</si>
  <si>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</si>
  <si>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</si>
  <si>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</si>
  <si>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</si>
  <si>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</si>
  <si>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</si>
  <si>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</si>
  <si>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</si>
  <si>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</si>
  <si>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</si>
  <si>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</si>
  <si>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</si>
  <si>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</si>
  <si>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</si>
  <si>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</si>
  <si>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</si>
  <si>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</si>
  <si>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</si>
  <si>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</si>
  <si>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</si>
  <si>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</si>
  <si>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</si>
  <si>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</si>
  <si>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</si>
  <si>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</si>
  <si>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</si>
  <si>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</si>
  <si>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</si>
  <si>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</si>
  <si>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</si>
  <si>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</si>
  <si>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</si>
  <si>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</si>
  <si>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</si>
  <si>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</si>
  <si>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</si>
  <si>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</si>
  <si>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</si>
  <si>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</si>
  <si>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</si>
  <si>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</si>
  <si>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</si>
  <si>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</si>
  <si>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</si>
  <si>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</si>
  <si>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</si>
  <si>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</si>
  <si>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</si>
  <si>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</si>
  <si>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</si>
  <si>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</si>
  <si>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</si>
  <si>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</si>
  <si>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</si>
  <si>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</si>
  <si>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</si>
  <si>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</si>
  <si>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</si>
  <si>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</si>
  <si>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</si>
  <si>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</si>
  <si>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</si>
  <si>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</si>
  <si>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</si>
  <si>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</si>
  <si>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</si>
  <si>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</si>
  <si>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</si>
  <si>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</si>
  <si>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</si>
  <si>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</si>
  <si>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</si>
  <si>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</si>
  <si>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</si>
  <si>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</si>
  <si>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</si>
  <si>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</si>
  <si>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</si>
  <si>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</si>
  <si>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</si>
  <si>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</si>
  <si>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</si>
  <si>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</si>
  <si>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</si>
  <si>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</si>
  <si>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</si>
  <si>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</si>
  <si>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</si>
  <si>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</si>
  <si>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</si>
  <si>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</si>
  <si>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</si>
  <si>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</si>
  <si>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</si>
  <si>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</si>
  <si>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</si>
  <si>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</si>
  <si>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</si>
  <si>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</si>
  <si>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</si>
  <si>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</si>
  <si>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</si>
  <si>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</si>
  <si>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</si>
  <si>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</si>
  <si>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</si>
  <si>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</si>
  <si>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</si>
  <si>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</si>
  <si>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</si>
  <si>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</si>
  <si>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</si>
  <si>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</si>
  <si>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</si>
  <si>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</si>
  <si>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</si>
  <si>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</si>
  <si>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</si>
  <si>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</si>
  <si>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</si>
  <si>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</si>
  <si>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</si>
  <si>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</si>
  <si>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</si>
  <si>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</si>
  <si>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</si>
  <si>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</si>
  <si>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</si>
  <si>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</si>
  <si>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</si>
  <si>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</si>
  <si>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</si>
  <si>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</si>
  <si>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</si>
  <si>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</si>
  <si>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</si>
  <si>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</si>
  <si>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</si>
  <si>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</si>
  <si>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</si>
  <si>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</si>
  <si>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</si>
  <si>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</si>
  <si>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</si>
  <si>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</si>
  <si>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</si>
  <si>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</si>
  <si>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</si>
  <si>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</si>
  <si>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</si>
  <si>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</si>
  <si>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</si>
  <si>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</si>
  <si>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</si>
  <si>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</si>
  <si>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</si>
  <si>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</si>
  <si>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</si>
  <si>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</si>
  <si>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</si>
  <si>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</si>
  <si>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</si>
  <si>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</si>
  <si>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</si>
  <si>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</si>
  <si>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</si>
  <si>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</si>
  <si>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</si>
  <si>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</si>
  <si>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</si>
  <si>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</si>
  <si>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</si>
  <si>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</si>
  <si>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</si>
  <si>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</si>
  <si>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</si>
  <si>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</si>
  <si>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</si>
  <si>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</si>
  <si>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</si>
  <si>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</si>
  <si>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</si>
  <si>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</si>
  <si>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</si>
  <si>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</si>
  <si>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</si>
  <si>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</si>
  <si>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</si>
  <si>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</si>
  <si>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</si>
  <si>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</si>
  <si>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</si>
  <si>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</si>
  <si>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</si>
  <si>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</si>
  <si>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</si>
  <si>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</si>
  <si>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</si>
  <si>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</si>
  <si>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</si>
  <si>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</si>
  <si>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</si>
  <si>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</si>
  <si>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</si>
  <si>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</si>
  <si>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</si>
  <si>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</si>
  <si>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</si>
  <si>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</si>
  <si>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</si>
  <si>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</si>
  <si>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</si>
  <si>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</si>
  <si>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</si>
  <si>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</si>
  <si>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</si>
  <si>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</si>
  <si>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</si>
  <si>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</si>
  <si>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</si>
  <si>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</si>
  <si>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</si>
  <si>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</si>
  <si>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</si>
  <si>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</si>
  <si>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</si>
  <si>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</si>
  <si>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</si>
  <si>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</si>
  <si>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</si>
  <si>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</si>
  <si>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</si>
  <si>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</si>
  <si>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</si>
  <si>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</si>
  <si>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</si>
  <si>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</si>
  <si>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</si>
  <si>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</si>
  <si>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</si>
  <si>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</si>
  <si>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</si>
  <si>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</si>
  <si>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</si>
  <si>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</si>
  <si>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</si>
  <si>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</si>
  <si>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</si>
  <si>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</si>
  <si>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</si>
  <si>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</si>
  <si>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</si>
  <si>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</si>
  <si>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</si>
  <si>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</si>
  <si>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</si>
  <si>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</si>
  <si>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</si>
  <si>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</si>
  <si>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</si>
  <si>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</si>
  <si>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</si>
  <si>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</si>
  <si>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</si>
  <si>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</si>
  <si>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</si>
  <si>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</si>
  <si>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</si>
  <si>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</si>
  <si>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</si>
  <si>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</si>
  <si>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</si>
  <si>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</si>
  <si>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</si>
  <si>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</si>
  <si>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</si>
  <si>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</si>
  <si>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</si>
  <si>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</si>
  <si>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</si>
  <si>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</si>
  <si>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</si>
  <si>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</si>
  <si>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</si>
  <si>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</si>
  <si>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</si>
  <si>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</si>
  <si>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</si>
  <si>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</si>
  <si>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</si>
  <si>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</si>
  <si>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</si>
  <si>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</si>
  <si>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</si>
  <si>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</si>
  <si>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</si>
  <si>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</si>
  <si>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</si>
  <si>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</si>
  <si>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</si>
  <si>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</si>
  <si>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</si>
  <si>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</si>
  <si>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</si>
  <si>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</si>
  <si>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</si>
  <si>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</si>
  <si>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</si>
  <si>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</si>
  <si>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</si>
  <si>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</si>
  <si>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</si>
  <si>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</si>
  <si>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</si>
  <si>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</si>
  <si>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</si>
  <si>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</si>
  <si>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</si>
  <si>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</si>
  <si>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</si>
  <si>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</si>
  <si>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</si>
  <si>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</si>
  <si>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</si>
  <si>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</si>
  <si>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</si>
  <si>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</si>
  <si>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</si>
  <si>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</si>
  <si>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</si>
  <si>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</si>
  <si>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</si>
  <si>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</si>
  <si>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</si>
  <si>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</si>
  <si>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</si>
  <si>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</si>
  <si>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</si>
  <si>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</si>
  <si>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</si>
  <si>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</si>
  <si>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</si>
  <si>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</si>
  <si>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</si>
  <si>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</si>
  <si>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</si>
  <si>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</si>
  <si>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</si>
  <si>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</si>
  <si>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</si>
  <si>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</si>
  <si>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</si>
  <si>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</si>
  <si>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</si>
  <si>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</si>
  <si>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</si>
  <si>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</si>
  <si>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</si>
  <si>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</si>
  <si>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</si>
  <si>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</si>
  <si>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</si>
  <si>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</si>
  <si>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</si>
  <si>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</si>
  <si>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</si>
  <si>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</si>
  <si>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</si>
  <si>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</si>
  <si>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</si>
  <si>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</si>
  <si>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</si>
  <si>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</si>
  <si>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</si>
  <si>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</si>
  <si>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</si>
  <si>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</si>
  <si>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</si>
  <si>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</si>
  <si>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</si>
  <si>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</si>
  <si>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</si>
  <si>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</si>
  <si>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</si>
  <si>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</si>
  <si>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</si>
  <si>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</si>
  <si>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</si>
  <si>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</si>
  <si>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</si>
  <si>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</si>
  <si>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</si>
  <si>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</si>
  <si>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</si>
  <si>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</si>
  <si>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</si>
  <si>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</si>
  <si>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</si>
  <si>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</si>
  <si>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</si>
  <si>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</si>
  <si>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</si>
  <si>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</si>
  <si>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</si>
  <si>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</si>
  <si>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</si>
  <si>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</si>
  <si>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</si>
  <si>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</si>
  <si>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</si>
  <si>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</si>
  <si>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</si>
  <si>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</si>
  <si>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</si>
  <si>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</si>
  <si>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</si>
  <si>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</si>
  <si>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</si>
  <si>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</si>
  <si>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</si>
  <si>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</si>
  <si>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</si>
  <si>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</si>
  <si>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</si>
  <si>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</si>
  <si>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</si>
  <si>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</si>
  <si>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</si>
  <si>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</si>
  <si>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</si>
  <si>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</si>
  <si>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</si>
  <si>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</si>
  <si>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</si>
  <si>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</si>
  <si>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</si>
  <si>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</si>
  <si>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</si>
  <si>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</si>
  <si>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</si>
  <si>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</si>
  <si>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</si>
  <si>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</si>
  <si>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</si>
  <si>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</si>
  <si>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</si>
  <si>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</si>
  <si>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</si>
  <si>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</si>
  <si>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</si>
  <si>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</si>
  <si>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</si>
  <si>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</si>
  <si>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</si>
  <si>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</si>
  <si>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</si>
  <si>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</si>
  <si>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</si>
  <si>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</si>
  <si>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</si>
  <si>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</si>
  <si>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</si>
  <si>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</si>
  <si>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</si>
  <si>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</si>
  <si>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</si>
  <si>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</si>
  <si>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</si>
  <si>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</si>
  <si>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</si>
  <si>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</si>
  <si>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</si>
  <si>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</si>
  <si>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</si>
  <si>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</si>
  <si>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</si>
  <si>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</si>
  <si>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</si>
  <si>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</si>
  <si>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</si>
  <si>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</si>
  <si>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</si>
  <si>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</si>
  <si>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</si>
  <si>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</si>
  <si>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</si>
  <si>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</si>
  <si>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</si>
  <si>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</si>
  <si>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</si>
  <si>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</si>
  <si>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</si>
  <si>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</si>
  <si>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</si>
  <si>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</si>
  <si>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</si>
  <si>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</si>
  <si>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</si>
  <si>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</si>
  <si>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</si>
  <si>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</si>
  <si>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</si>
  <si>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</si>
  <si>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</si>
  <si>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</si>
  <si>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</si>
  <si>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</si>
  <si>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</si>
  <si>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</si>
  <si>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</si>
  <si>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</si>
  <si>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</si>
  <si>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</si>
  <si>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</si>
  <si>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</si>
  <si>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</si>
  <si>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</si>
  <si>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</si>
  <si>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</si>
  <si>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</si>
  <si>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</si>
  <si>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</si>
  <si>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</si>
  <si>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</si>
  <si>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</si>
  <si>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</si>
  <si>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</si>
  <si>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</si>
  <si>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</si>
  <si>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</si>
  <si>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</si>
  <si>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</si>
  <si>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</si>
  <si>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</si>
  <si>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</si>
  <si>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</si>
  <si>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</si>
  <si>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</si>
  <si>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</si>
  <si>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</si>
  <si>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</si>
  <si>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</si>
  <si>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</si>
  <si>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</si>
  <si>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</si>
  <si>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</si>
  <si>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</si>
  <si>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</si>
  <si>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</si>
  <si>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</si>
  <si>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</si>
  <si>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</si>
  <si>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</si>
  <si>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</si>
  <si>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</si>
  <si>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</si>
  <si>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</si>
  <si>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</si>
  <si>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</si>
  <si>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</si>
  <si>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</si>
  <si>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</si>
  <si>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</si>
  <si>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</si>
  <si>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</si>
  <si>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</si>
  <si>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</si>
  <si>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</si>
  <si>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</si>
  <si>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</si>
  <si>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</si>
  <si>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</si>
  <si>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</si>
  <si>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</si>
  <si>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</si>
  <si>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</si>
  <si>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</si>
  <si>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</si>
  <si>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</si>
  <si>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</si>
  <si>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</si>
  <si>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</si>
  <si>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</si>
  <si>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</si>
  <si>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</si>
  <si>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</si>
  <si>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</si>
  <si>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</si>
  <si>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</si>
  <si>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</si>
  <si>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</si>
  <si>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</si>
  <si>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</si>
  <si>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</si>
  <si>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</si>
  <si>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</si>
  <si>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</si>
  <si>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</si>
  <si>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</si>
  <si>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</si>
  <si>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</si>
  <si>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</si>
  <si>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</si>
  <si>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</si>
  <si>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</si>
  <si>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</si>
  <si>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</si>
  <si>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</si>
  <si>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</si>
  <si>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</si>
  <si>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</si>
  <si>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</si>
  <si>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</si>
  <si>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</si>
  <si>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</si>
  <si>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</si>
  <si>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</si>
  <si>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</si>
  <si>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</si>
  <si>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</si>
  <si>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</si>
  <si>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</si>
  <si>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</si>
  <si>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</si>
  <si>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</si>
  <si>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</si>
  <si>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</si>
  <si>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</si>
  <si>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</si>
  <si>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</si>
  <si>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</si>
  <si>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</si>
  <si>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</si>
  <si>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</si>
  <si>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</si>
  <si>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</si>
  <si>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</si>
  <si>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</si>
  <si>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</si>
  <si>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</si>
  <si>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</si>
  <si>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</si>
  <si>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</si>
  <si>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</si>
  <si>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</si>
  <si>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</si>
  <si>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</si>
  <si>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</si>
  <si>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</si>
  <si>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</si>
  <si>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</si>
  <si>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</si>
  <si>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</si>
  <si>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</si>
  <si>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</si>
  <si>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</si>
  <si>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</si>
  <si>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</si>
  <si>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</si>
  <si>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</si>
  <si>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</si>
  <si>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</si>
  <si>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</si>
  <si>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</si>
  <si>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</si>
  <si>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</si>
  <si>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</si>
  <si>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</si>
  <si>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</si>
  <si>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</si>
  <si>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</si>
  <si>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</si>
  <si>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</si>
  <si>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</si>
  <si>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</si>
  <si>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</si>
  <si>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</si>
  <si>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</si>
  <si>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</si>
  <si>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</si>
  <si>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</si>
  <si>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</si>
  <si>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</si>
  <si>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</si>
  <si>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</si>
  <si>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</si>
  <si>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</si>
  <si>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</si>
  <si>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</si>
  <si>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</si>
  <si>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</si>
  <si>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</si>
  <si>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</si>
  <si>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</si>
  <si>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</si>
  <si>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</si>
  <si>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</si>
  <si>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</si>
  <si>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</si>
  <si>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</si>
  <si>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</si>
  <si>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</si>
  <si>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</si>
  <si>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</si>
  <si>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</si>
  <si>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</si>
  <si>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</si>
  <si>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</si>
  <si>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</si>
  <si>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</si>
  <si>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</si>
  <si>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</si>
  <si>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</si>
  <si>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</si>
  <si>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</si>
  <si>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</si>
  <si>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</si>
  <si>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</si>
  <si>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</si>
  <si>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</si>
  <si>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</si>
  <si>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</si>
  <si>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</si>
  <si>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</si>
  <si>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</si>
  <si>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</si>
  <si>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</si>
  <si>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</si>
  <si>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</si>
  <si>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</si>
  <si>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</si>
  <si>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</si>
  <si>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</si>
  <si>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</si>
  <si>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</si>
  <si>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</si>
  <si>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</si>
  <si>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</si>
  <si>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</si>
  <si>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</si>
  <si>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</si>
  <si>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</si>
  <si>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</si>
  <si>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</si>
  <si>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</si>
  <si>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</si>
  <si>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</si>
  <si>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</si>
  <si>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</si>
  <si>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</si>
  <si>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</si>
  <si>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</si>
  <si>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</si>
  <si>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</si>
  <si>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</si>
  <si>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</si>
  <si>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</si>
  <si>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</si>
  <si>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</si>
  <si>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</si>
  <si>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</si>
  <si>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</si>
  <si>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</si>
  <si>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</si>
  <si>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</si>
  <si>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</si>
  <si>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</si>
  <si>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</si>
  <si>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</si>
  <si>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</si>
  <si>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</si>
  <si>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</si>
  <si>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</si>
  <si>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</si>
  <si>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</si>
  <si>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</si>
  <si>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</si>
  <si>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</si>
  <si>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</si>
  <si>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</si>
  <si>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</si>
  <si>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</si>
  <si>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</si>
  <si>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</si>
  <si>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</si>
  <si>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</si>
  <si>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</si>
  <si>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</si>
  <si>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</si>
  <si>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</si>
  <si>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</si>
  <si>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</si>
  <si>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</si>
  <si>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</si>
  <si>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</si>
  <si>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</si>
  <si>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</si>
  <si>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</si>
  <si>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</si>
  <si>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</si>
  <si>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</si>
  <si>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</si>
  <si>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</si>
  <si>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</si>
  <si>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</si>
  <si>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</si>
  <si>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</si>
  <si>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</si>
  <si>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</si>
  <si>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</si>
  <si>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</si>
  <si>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</si>
  <si>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</si>
  <si>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</si>
  <si>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</si>
  <si>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</si>
  <si>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</si>
  <si>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</si>
  <si>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</si>
  <si>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</si>
  <si>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</si>
  <si>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</si>
  <si>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</si>
  <si>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</si>
  <si>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</si>
  <si>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</si>
  <si>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</si>
  <si>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</si>
  <si>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</si>
  <si>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</si>
  <si>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</si>
  <si>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</si>
  <si>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</si>
  <si>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</si>
  <si>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</si>
  <si>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</si>
  <si>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</si>
  <si>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</si>
  <si>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</si>
  <si>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</si>
  <si>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</si>
  <si>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</si>
  <si>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</si>
  <si>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</si>
  <si>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</si>
  <si>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</si>
  <si>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</si>
  <si>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</si>
  <si>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</si>
  <si>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</si>
  <si>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</si>
  <si>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</si>
  <si>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</si>
  <si>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</si>
  <si>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</si>
  <si>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</si>
  <si>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</si>
  <si>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</si>
  <si>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</si>
  <si>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</si>
  <si>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</si>
  <si>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</si>
  <si>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</si>
  <si>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</si>
  <si>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</si>
  <si>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</si>
  <si>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</si>
  <si>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</si>
  <si>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</si>
  <si>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</si>
  <si>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</si>
  <si>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</si>
  <si>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</si>
  <si>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</si>
  <si>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</si>
  <si>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</si>
  <si>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</si>
  <si>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</si>
  <si>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</si>
  <si>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</si>
  <si>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</si>
  <si>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</si>
  <si>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</si>
  <si>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</si>
  <si>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</si>
  <si>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</si>
  <si>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</si>
  <si>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</si>
  <si>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</si>
  <si>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</si>
  <si>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</si>
  <si>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</si>
  <si>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</si>
  <si>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</si>
  <si>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</si>
  <si>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</si>
  <si>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</si>
  <si>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</si>
  <si>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</si>
  <si>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</si>
  <si>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</si>
  <si>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</si>
  <si>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</si>
  <si>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</si>
  <si>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</si>
  <si>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</si>
  <si>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</si>
  <si>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</si>
  <si>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</si>
  <si>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</si>
  <si>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</si>
  <si>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</si>
  <si>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</si>
  <si>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</si>
  <si>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</si>
  <si>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</si>
  <si>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</si>
  <si>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</si>
  <si>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</si>
  <si>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</si>
  <si>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</si>
  <si>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</si>
  <si>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</si>
  <si>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</si>
  <si>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</si>
  <si>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</si>
  <si>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</si>
  <si>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</si>
  <si>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</si>
  <si>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</si>
  <si>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</si>
  <si>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</si>
  <si>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</si>
  <si>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</si>
  <si>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</si>
  <si>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</si>
  <si>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</si>
  <si>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</si>
  <si>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</si>
  <si>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</si>
  <si>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</si>
  <si>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</si>
  <si>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</si>
  <si>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</si>
  <si>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</si>
  <si>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</si>
  <si>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</si>
  <si>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</si>
  <si>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</si>
  <si>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</si>
  <si>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</si>
  <si>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</si>
  <si>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</si>
  <si>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</si>
  <si>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</si>
  <si>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</si>
  <si>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</si>
  <si>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</si>
  <si>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</si>
  <si>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</si>
  <si>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</si>
  <si>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</si>
  <si>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</si>
  <si>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</si>
  <si>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</si>
  <si>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</si>
  <si>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</si>
  <si>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</si>
  <si>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</si>
  <si>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</si>
  <si>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</si>
  <si>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</si>
  <si>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</si>
  <si>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</si>
  <si>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</si>
  <si>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</si>
  <si>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</si>
  <si>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</si>
  <si>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</si>
  <si>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</si>
  <si>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</si>
  <si>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</si>
  <si>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</si>
  <si>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</si>
  <si>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</si>
  <si>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</si>
  <si>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</si>
  <si>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</si>
  <si>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</si>
  <si>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</si>
  <si>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</si>
  <si>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</si>
  <si>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</si>
  <si>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</si>
  <si>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</si>
  <si>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</si>
  <si>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</si>
  <si>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</si>
  <si>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</si>
  <si>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</si>
  <si>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</si>
  <si>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</si>
  <si>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</si>
  <si>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</si>
  <si>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</si>
  <si>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</si>
  <si>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</si>
  <si>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</si>
  <si>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</si>
  <si>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</si>
  <si>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</si>
  <si>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</si>
  <si>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</si>
  <si>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</si>
  <si>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</si>
  <si>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</si>
  <si>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</si>
  <si>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</si>
  <si>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</si>
  <si>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</si>
  <si>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</si>
  <si>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</si>
  <si>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</si>
  <si>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</si>
  <si>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</si>
  <si>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</si>
  <si>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</si>
  <si>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</si>
  <si>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</si>
  <si>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</si>
  <si>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</si>
  <si>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</si>
  <si>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</si>
  <si>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</si>
  <si>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</si>
  <si>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</si>
  <si>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</si>
  <si>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</si>
  <si>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</si>
  <si>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</si>
  <si>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</si>
  <si>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</si>
  <si>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</si>
  <si>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</si>
  <si>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</si>
  <si>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</si>
  <si>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</si>
  <si>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</si>
  <si>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</si>
  <si>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</si>
  <si>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</si>
  <si>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</si>
  <si>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</si>
  <si>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</si>
  <si>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</si>
  <si>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</si>
  <si>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</si>
  <si>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</si>
  <si>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</si>
  <si>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</si>
  <si>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</si>
  <si>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</si>
  <si>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</si>
  <si>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</si>
  <si>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</si>
  <si>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</si>
  <si>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</si>
  <si>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</si>
  <si>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</si>
  <si>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</si>
  <si>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</si>
  <si>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</si>
  <si>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</si>
  <si>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</si>
  <si>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</si>
  <si>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</si>
  <si>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</si>
  <si>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</si>
  <si>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</si>
  <si>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</si>
  <si>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</si>
  <si>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</si>
  <si>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</si>
  <si>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</si>
  <si>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</si>
  <si>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</si>
  <si>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</si>
  <si>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</si>
  <si>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</si>
  <si>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</si>
  <si>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</si>
  <si>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</si>
  <si>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</si>
  <si>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</si>
  <si>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</si>
  <si>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</si>
  <si>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</si>
  <si>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</si>
  <si>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</si>
  <si>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</si>
  <si>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</si>
  <si>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</si>
  <si>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</si>
  <si>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</si>
  <si>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</si>
  <si>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</si>
  <si>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</si>
  <si>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</si>
  <si>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</si>
  <si>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</si>
  <si>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</si>
  <si>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</si>
  <si>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</si>
  <si>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</si>
  <si>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</si>
  <si>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</si>
  <si>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</si>
  <si>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</si>
  <si>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</si>
  <si>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</si>
  <si>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</si>
  <si>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</si>
  <si>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</si>
  <si>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</si>
  <si>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</si>
  <si>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</si>
  <si>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</si>
  <si>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</si>
  <si>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</si>
  <si>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</si>
  <si>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</si>
  <si>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</si>
  <si>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</si>
  <si>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</si>
  <si>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</si>
  <si>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</si>
  <si>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</si>
  <si>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</si>
  <si>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</si>
  <si>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</si>
  <si>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</si>
  <si>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</si>
  <si>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</si>
  <si>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</si>
  <si>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</si>
  <si>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</si>
  <si>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</si>
  <si>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</si>
  <si>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</si>
  <si>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</si>
  <si>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</si>
  <si>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</si>
  <si>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</si>
  <si>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</si>
  <si>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</si>
  <si>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</si>
  <si>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</si>
  <si>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</si>
  <si>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</si>
  <si>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</si>
  <si>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</si>
  <si>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</si>
  <si>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</si>
  <si>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</si>
  <si>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</si>
  <si>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</si>
  <si>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</si>
  <si>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</si>
  <si>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</si>
  <si>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</si>
  <si>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</si>
  <si>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</si>
  <si>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</si>
  <si>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</si>
  <si>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</si>
  <si>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</si>
  <si>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</si>
  <si>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</si>
  <si>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</si>
  <si>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</si>
  <si>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</si>
  <si>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</si>
  <si>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</si>
  <si>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</si>
  <si>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</si>
  <si>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</si>
  <si>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</si>
  <si>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</si>
  <si>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</si>
  <si>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</si>
  <si>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</si>
  <si>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</si>
  <si>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</si>
  <si>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</si>
  <si>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</si>
  <si>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</si>
  <si>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</si>
  <si>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</si>
  <si>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</si>
  <si>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</si>
  <si>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</si>
  <si>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</si>
  <si>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</si>
  <si>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</si>
  <si>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</si>
  <si>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</si>
  <si>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</si>
  <si>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</si>
  <si>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</si>
  <si>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</si>
  <si>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</si>
  <si>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</si>
  <si>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</si>
  <si>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</si>
  <si>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</si>
  <si>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</si>
  <si>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</si>
  <si>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</si>
  <si>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</si>
  <si>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</si>
  <si>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</si>
  <si>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</si>
  <si>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</si>
  <si>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</si>
  <si>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</si>
  <si>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</si>
  <si>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</si>
  <si>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</si>
  <si>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</si>
  <si>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</si>
  <si>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</si>
  <si>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</si>
  <si>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</si>
  <si>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</si>
  <si>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</si>
  <si>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</si>
  <si>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</si>
  <si>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</si>
  <si>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</si>
  <si>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</si>
  <si>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</si>
  <si>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</si>
  <si>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</si>
  <si>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</si>
  <si>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</si>
  <si>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</si>
  <si>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</si>
  <si>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</si>
  <si>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</si>
  <si>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</si>
  <si>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</si>
  <si>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</si>
  <si>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</si>
  <si>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</si>
  <si>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</si>
  <si>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</si>
  <si>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</si>
  <si>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</si>
  <si>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</si>
  <si>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</si>
  <si>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</si>
  <si>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</si>
  <si>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</si>
  <si>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</si>
  <si>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</si>
  <si>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</si>
  <si>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</si>
  <si>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</si>
  <si>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</si>
  <si>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</si>
  <si>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</si>
  <si>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</si>
  <si>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</si>
  <si>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</si>
  <si>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</si>
  <si>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</si>
  <si>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</si>
  <si>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</si>
  <si>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</si>
  <si>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</si>
  <si>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</si>
  <si>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</si>
  <si>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</si>
  <si>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</si>
  <si>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</si>
  <si>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</si>
  <si>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</si>
  <si>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</si>
  <si>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</si>
  <si>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</si>
  <si>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</si>
  <si>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</si>
  <si>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</si>
  <si>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</si>
  <si>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</si>
  <si>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</si>
  <si>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</si>
  <si>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</si>
  <si>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</si>
  <si>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</si>
  <si>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</si>
  <si>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</si>
  <si>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</si>
  <si>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</si>
  <si>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</si>
  <si>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</si>
  <si>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</si>
  <si>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</si>
  <si>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</si>
  <si>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</si>
  <si>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</si>
  <si>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</si>
  <si>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</si>
  <si>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</si>
  <si>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</si>
  <si>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</si>
  <si>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</si>
  <si>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</si>
  <si>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</si>
  <si>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</si>
  <si>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</si>
  <si>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</si>
  <si>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</si>
  <si>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</si>
  <si>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</si>
  <si>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</si>
  <si>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</si>
  <si>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</si>
  <si>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</si>
  <si>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</si>
  <si>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</si>
  <si>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</si>
  <si>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</si>
  <si>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</si>
  <si>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</si>
  <si>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</si>
  <si>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</si>
  <si>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</si>
  <si>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</si>
  <si>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</si>
  <si>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</si>
  <si>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</si>
  <si>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</si>
  <si>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</si>
  <si>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</si>
  <si>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</si>
  <si>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</si>
  <si>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</si>
  <si>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</si>
  <si>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</si>
  <si>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</si>
  <si>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</si>
  <si>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</si>
  <si>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</si>
  <si>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</si>
  <si>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</si>
  <si>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</si>
  <si>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</si>
  <si>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</si>
  <si>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</si>
  <si>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</si>
  <si>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</si>
  <si>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</si>
  <si>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</si>
  <si>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</si>
  <si>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</si>
  <si>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</si>
  <si>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</si>
  <si>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</si>
  <si>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</si>
  <si>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</si>
  <si>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</si>
  <si>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</si>
  <si>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</si>
  <si>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</si>
  <si>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</si>
  <si>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</si>
  <si>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</si>
  <si>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</si>
  <si>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</si>
  <si>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</si>
  <si>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</si>
  <si>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</si>
  <si>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</si>
  <si>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</si>
  <si>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</si>
  <si>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</si>
  <si>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</si>
  <si>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</si>
  <si>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</si>
  <si>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</si>
  <si>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</si>
  <si>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</si>
  <si>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</si>
  <si>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</si>
  <si>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</si>
  <si>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</si>
  <si>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</si>
  <si>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</si>
  <si>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</si>
  <si>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</si>
  <si>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</si>
  <si>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</si>
  <si>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</si>
  <si>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</si>
  <si>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</si>
  <si>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</si>
  <si>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</si>
  <si>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</si>
  <si>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</si>
  <si>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</si>
  <si>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</si>
  <si>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</si>
  <si>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</si>
  <si>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</si>
  <si>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</si>
  <si>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</si>
  <si>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</si>
  <si>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</si>
  <si>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</si>
  <si>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</si>
  <si>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</si>
  <si>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</si>
  <si>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</si>
  <si>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</si>
  <si>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</si>
  <si>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</si>
  <si>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</si>
  <si>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</si>
  <si>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</si>
  <si>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</si>
  <si>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</si>
  <si>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</si>
  <si>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</si>
  <si>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</si>
  <si>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</si>
  <si>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</si>
  <si>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</si>
  <si>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</si>
  <si>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</si>
  <si>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</si>
  <si>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</si>
  <si>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</si>
  <si>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</si>
  <si>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</si>
  <si>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</si>
  <si>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</si>
  <si>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</si>
  <si>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</si>
  <si>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</si>
  <si>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</si>
  <si>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</si>
  <si>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</si>
  <si>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</si>
  <si>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</si>
  <si>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</si>
  <si>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</si>
  <si>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</si>
  <si>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</si>
  <si>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</si>
  <si>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</si>
  <si>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</si>
  <si>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</si>
  <si>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</si>
  <si>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</si>
  <si>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</si>
  <si>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</si>
  <si>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</si>
  <si>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</si>
  <si>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</si>
  <si>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</si>
  <si>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</si>
  <si>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</si>
  <si>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</si>
  <si>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</si>
  <si>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</si>
  <si>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</si>
  <si>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</si>
  <si>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</si>
  <si>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</si>
  <si>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</si>
  <si>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</si>
  <si>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</si>
  <si>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</si>
  <si>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</si>
  <si>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</si>
  <si>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</si>
  <si>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</si>
  <si>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</si>
  <si>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</si>
  <si>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</si>
  <si>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</si>
  <si>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</si>
  <si>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</si>
  <si>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</si>
  <si>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</si>
  <si>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</si>
  <si>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</si>
  <si>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</si>
  <si>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</si>
  <si>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</si>
  <si>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</si>
  <si>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</si>
  <si>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</si>
  <si>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</si>
  <si>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</si>
  <si>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</si>
  <si>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</si>
  <si>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</si>
  <si>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</si>
  <si>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</si>
  <si>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</si>
  <si>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</si>
  <si>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</si>
  <si>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</si>
  <si>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</si>
  <si>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</si>
  <si>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</si>
  <si>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</si>
  <si>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</si>
  <si>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</si>
  <si>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</si>
  <si>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</si>
  <si>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</si>
  <si>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</si>
  <si>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</si>
  <si>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</si>
  <si>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</si>
  <si>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</si>
  <si>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</si>
  <si>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</si>
  <si>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</si>
  <si>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</si>
  <si>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</si>
  <si>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</si>
  <si>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</si>
  <si>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</si>
  <si>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</si>
  <si>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</si>
  <si>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</si>
  <si>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</si>
  <si>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</si>
  <si>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</si>
  <si>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</si>
  <si>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</si>
  <si>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</si>
  <si>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</si>
  <si>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</si>
  <si>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</si>
  <si>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</si>
  <si>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</si>
  <si>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</si>
  <si>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</si>
  <si>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</si>
  <si>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</si>
  <si>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</si>
  <si>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</si>
  <si>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</si>
  <si>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</si>
  <si>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</si>
  <si>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</si>
  <si>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</si>
  <si>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</si>
  <si>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</si>
  <si>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</si>
  <si>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</si>
  <si>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</si>
  <si>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</si>
  <si>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</si>
  <si>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</si>
  <si>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</si>
  <si>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</si>
  <si>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</si>
  <si>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</si>
  <si>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</si>
  <si>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</si>
  <si>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</si>
  <si>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</si>
  <si>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</si>
  <si>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</si>
  <si>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</si>
  <si>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</si>
  <si>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</si>
  <si>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</si>
  <si>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</si>
  <si>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</si>
  <si>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</si>
  <si>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</si>
  <si>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</si>
  <si>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</si>
  <si>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</si>
  <si>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</si>
  <si>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</si>
  <si>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</si>
  <si>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</si>
  <si>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</si>
  <si>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</si>
  <si>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</si>
  <si>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</si>
  <si>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</si>
  <si>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</si>
  <si>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</si>
  <si>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</si>
  <si>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</si>
  <si>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</si>
  <si>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</si>
  <si>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</si>
  <si>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</si>
  <si>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</si>
  <si>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</si>
  <si>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</si>
  <si>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</si>
  <si>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</si>
  <si>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</si>
  <si>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</si>
  <si>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</si>
  <si>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</si>
  <si>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</si>
  <si>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</si>
  <si>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</si>
  <si>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</si>
  <si>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</si>
  <si>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</si>
  <si>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</si>
  <si>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</si>
  <si>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</si>
  <si>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</si>
  <si>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</si>
  <si>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</si>
  <si>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</si>
  <si>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</si>
  <si>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</si>
  <si>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</si>
  <si>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</si>
  <si>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</si>
  <si>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</si>
  <si>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</si>
  <si>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</si>
  <si>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</si>
  <si>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</si>
  <si>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</si>
  <si>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</si>
  <si>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</si>
  <si>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</si>
  <si>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</si>
  <si>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</si>
  <si>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</si>
  <si>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</si>
  <si>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</si>
  <si>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</si>
  <si>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</si>
  <si>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</si>
  <si>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</si>
  <si>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</si>
  <si>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</si>
  <si>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</si>
  <si>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</si>
  <si>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</si>
  <si>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</si>
  <si>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</si>
  <si>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</si>
  <si>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</si>
  <si>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</si>
  <si>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</si>
  <si>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</si>
  <si>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</si>
  <si>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</si>
  <si>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</si>
  <si>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</si>
  <si>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</si>
  <si>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</si>
  <si>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</si>
  <si>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</si>
  <si>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</si>
  <si>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</si>
  <si>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</si>
  <si>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</si>
  <si>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</si>
  <si>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</si>
  <si>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</si>
  <si>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</si>
  <si>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</si>
  <si>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</si>
  <si>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</si>
  <si>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</si>
  <si>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</si>
  <si>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</si>
  <si>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</si>
  <si>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</si>
  <si>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</si>
  <si>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</si>
  <si>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</si>
  <si>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</si>
  <si>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</si>
  <si>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</si>
  <si>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</si>
  <si>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</si>
  <si>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</si>
  <si>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</si>
  <si>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</si>
  <si>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</si>
  <si>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</si>
  <si>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</si>
  <si>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</si>
  <si>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</si>
  <si>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</si>
  <si>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</si>
  <si>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</si>
  <si>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</si>
  <si>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</si>
  <si>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</si>
  <si>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</si>
  <si>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</si>
  <si>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</si>
  <si>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</si>
  <si>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</si>
  <si>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</si>
  <si>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</si>
  <si>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</si>
  <si>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</si>
  <si>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</si>
  <si>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</si>
  <si>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</si>
  <si>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</si>
  <si>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</si>
  <si>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</si>
  <si>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</si>
  <si>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</si>
  <si>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</si>
  <si>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</si>
  <si>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</si>
  <si>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</si>
  <si>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</si>
  <si>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</si>
  <si>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</si>
  <si>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</si>
  <si>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</si>
  <si>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</si>
  <si>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</si>
  <si>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</si>
  <si>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</si>
  <si>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</si>
  <si>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</si>
  <si>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</si>
  <si>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</si>
  <si>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</si>
  <si>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</si>
  <si>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</si>
  <si>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</si>
  <si>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</si>
  <si>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</si>
  <si>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</si>
  <si>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</si>
  <si>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</si>
  <si>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</si>
  <si>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</si>
  <si>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</si>
  <si>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</si>
  <si>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</si>
  <si>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</si>
  <si>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</si>
  <si>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</si>
  <si>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</si>
  <si>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</si>
  <si>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</si>
  <si>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</si>
  <si>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</si>
  <si>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</si>
  <si>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</si>
  <si>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</si>
  <si>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</si>
  <si>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</si>
  <si>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</si>
  <si>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</si>
  <si>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</si>
  <si>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</si>
  <si>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</si>
  <si>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</si>
  <si>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</si>
  <si>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</si>
  <si>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</si>
  <si>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</si>
  <si>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</si>
  <si>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</si>
  <si>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</si>
  <si>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</si>
  <si>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</si>
  <si>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</si>
  <si>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</si>
  <si>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</si>
  <si>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</si>
  <si>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</si>
  <si>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</si>
  <si>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</si>
  <si>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</si>
  <si>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</si>
  <si>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</si>
  <si>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</si>
  <si>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</si>
  <si>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</si>
  <si>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</si>
  <si>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</si>
  <si>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</si>
  <si>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</si>
  <si>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</si>
  <si>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</si>
  <si>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</si>
  <si>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</si>
  <si>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</si>
  <si>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</si>
  <si>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</si>
  <si>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</si>
  <si>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</si>
  <si>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</si>
  <si>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</si>
  <si>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</si>
  <si>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</si>
  <si>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</si>
  <si>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</si>
  <si>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</si>
  <si>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</si>
  <si>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</si>
  <si>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</si>
  <si>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</si>
  <si>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</si>
  <si>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</si>
  <si>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</si>
  <si>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</si>
  <si>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</si>
  <si>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</si>
  <si>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</si>
  <si>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</si>
  <si>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</si>
  <si>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</si>
  <si>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</si>
  <si>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</si>
  <si>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</si>
  <si>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</si>
  <si>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</si>
  <si>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</si>
  <si>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</si>
  <si>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</si>
  <si>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</si>
  <si>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</si>
  <si>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</si>
  <si>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</si>
  <si>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</si>
  <si>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</si>
  <si>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</si>
  <si>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</si>
  <si>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</si>
  <si>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</si>
  <si>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</si>
  <si>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</si>
  <si>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</si>
  <si>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</si>
  <si>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</si>
  <si>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</si>
  <si>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</si>
  <si>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</si>
  <si>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</si>
  <si>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</si>
  <si>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</si>
  <si>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</si>
  <si>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</si>
  <si>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</si>
  <si>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</si>
  <si>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</si>
  <si>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</si>
  <si>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</si>
  <si>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</si>
  <si>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</si>
  <si>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</si>
  <si>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</si>
  <si>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</si>
  <si>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</si>
  <si>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</si>
  <si>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</si>
  <si>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</si>
  <si>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</si>
  <si>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</si>
  <si>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</si>
  <si>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</si>
  <si>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</si>
  <si>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</si>
  <si>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</si>
  <si>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</si>
  <si>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</si>
  <si>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</si>
  <si>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</si>
  <si>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</si>
  <si>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</si>
  <si>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</si>
  <si>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</si>
  <si>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</si>
  <si>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</si>
  <si>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</si>
  <si>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</si>
  <si>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</si>
  <si>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</si>
  <si>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</si>
  <si>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</si>
  <si>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</si>
  <si>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</si>
  <si>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</si>
  <si>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</si>
  <si>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</si>
  <si>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</si>
  <si>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</si>
  <si>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</si>
  <si>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</si>
  <si>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</si>
  <si>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</si>
  <si>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</si>
  <si>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</si>
  <si>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</si>
  <si>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</si>
  <si>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</si>
  <si>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</si>
  <si>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</si>
  <si>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</si>
  <si>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</si>
  <si>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</si>
  <si>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</si>
  <si>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</si>
  <si>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</si>
  <si>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</si>
  <si>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</si>
  <si>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</si>
  <si>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</si>
  <si>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</si>
  <si>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</si>
  <si>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</si>
  <si>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</si>
  <si>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</si>
  <si>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</si>
  <si>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</si>
  <si>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</si>
  <si>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</si>
  <si>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</si>
  <si>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</si>
  <si>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</si>
  <si>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</si>
  <si>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</si>
  <si>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</si>
  <si>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</si>
  <si>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</si>
  <si>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</si>
  <si>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</si>
  <si>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</si>
  <si>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</si>
  <si>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</si>
  <si>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</si>
  <si>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</si>
  <si>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</si>
  <si>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</si>
  <si>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</si>
  <si>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</si>
  <si>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</si>
  <si>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</si>
  <si>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</si>
  <si>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</si>
  <si>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</si>
  <si>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</si>
  <si>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</si>
  <si>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</si>
  <si>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</si>
  <si>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</si>
  <si>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</si>
  <si>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</si>
  <si>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</si>
  <si>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</si>
  <si>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</si>
  <si>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</si>
  <si>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</si>
  <si>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</si>
  <si>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</si>
  <si>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</si>
  <si>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</si>
  <si>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</si>
  <si>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</si>
  <si>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</si>
  <si>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</si>
  <si>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</si>
  <si>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</si>
  <si>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</si>
  <si>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</si>
  <si>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</si>
  <si>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</si>
  <si>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</si>
  <si>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</si>
  <si>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</si>
  <si>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</si>
  <si>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</si>
  <si>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</si>
  <si>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</si>
  <si>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</si>
  <si>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</si>
  <si>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</si>
  <si>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</si>
  <si>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</si>
  <si>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</si>
  <si>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</si>
  <si>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</si>
  <si>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</si>
  <si>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</si>
  <si>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</si>
  <si>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</si>
  <si>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</si>
  <si>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</si>
  <si>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</si>
  <si>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</si>
  <si>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</si>
  <si>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</si>
  <si>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</si>
  <si>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</si>
  <si>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</si>
  <si>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</si>
  <si>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</si>
  <si>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</si>
  <si>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</si>
  <si>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</si>
  <si>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</si>
  <si>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</si>
  <si>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</si>
  <si>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</si>
  <si>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</si>
  <si>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</si>
  <si>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</si>
  <si>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</si>
  <si>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</si>
  <si>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</si>
  <si>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</si>
  <si>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</si>
  <si>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</si>
  <si>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</si>
  <si>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</si>
  <si>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</si>
  <si>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</si>
  <si>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</si>
  <si>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</si>
  <si>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</si>
  <si>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</si>
  <si>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</si>
  <si>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</si>
  <si>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</si>
  <si>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</si>
  <si>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</si>
  <si>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</si>
  <si>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</si>
  <si>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</si>
  <si>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</si>
  <si>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</si>
  <si>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</si>
  <si>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</si>
  <si>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</si>
  <si>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</si>
  <si>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</si>
  <si>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</si>
  <si>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</si>
  <si>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</si>
  <si>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</si>
  <si>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</si>
  <si>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</si>
  <si>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</si>
  <si>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</si>
  <si>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</si>
  <si>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</si>
  <si>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</si>
  <si>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</si>
  <si>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</si>
  <si>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</si>
  <si>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</si>
  <si>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</si>
  <si>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</si>
  <si>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</si>
  <si>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</si>
  <si>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</si>
  <si>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</si>
  <si>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</si>
  <si>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</si>
  <si>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</si>
  <si>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</si>
  <si>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</si>
  <si>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</si>
  <si>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</si>
  <si>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</si>
  <si>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</si>
  <si>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</si>
  <si>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</si>
  <si>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</si>
  <si>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</si>
  <si>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</si>
  <si>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</si>
  <si>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</si>
  <si>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</si>
  <si>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</si>
  <si>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</si>
  <si>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</si>
  <si>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</si>
  <si>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</si>
  <si>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</si>
  <si>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</si>
  <si>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</si>
  <si>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</si>
  <si>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</si>
  <si>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</si>
  <si>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</si>
  <si>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</si>
  <si>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</si>
  <si>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</si>
  <si>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</si>
  <si>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</si>
  <si>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</si>
  <si>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</si>
  <si>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</si>
  <si>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</si>
  <si>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</si>
  <si>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</si>
  <si>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</si>
  <si>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</si>
  <si>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</si>
  <si>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</si>
  <si>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</si>
  <si>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</si>
  <si>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</si>
  <si>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</si>
  <si>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</si>
  <si>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</si>
  <si>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</si>
  <si>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</si>
  <si>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</si>
  <si>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</si>
  <si>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</si>
  <si>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</si>
  <si>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</si>
  <si>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</si>
  <si>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</si>
  <si>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</si>
  <si>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</si>
  <si>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</si>
  <si>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</si>
  <si>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</si>
  <si>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</si>
  <si>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</si>
  <si>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</si>
  <si>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</si>
  <si>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</si>
  <si>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</si>
  <si>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</si>
  <si>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</si>
  <si>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</si>
  <si>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</si>
  <si>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</si>
  <si>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</si>
  <si>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</si>
  <si>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</si>
  <si>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</si>
  <si>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</si>
  <si>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</si>
  <si>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</si>
  <si>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</si>
  <si>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</si>
  <si>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</si>
  <si>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</si>
  <si>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</si>
  <si>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</si>
  <si>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</si>
  <si>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</si>
  <si>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</si>
  <si>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</si>
  <si>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</si>
  <si>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</si>
  <si>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</si>
  <si>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</si>
  <si>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</si>
  <si>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</si>
  <si>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</si>
  <si>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</si>
  <si>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</si>
  <si>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</si>
  <si>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</si>
  <si>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</si>
  <si>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</si>
  <si>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</si>
  <si>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</si>
  <si>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</si>
  <si>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</si>
  <si>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</si>
  <si>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</si>
  <si>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</si>
  <si>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</si>
  <si>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</si>
  <si>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</si>
  <si>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</si>
  <si>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</si>
  <si>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</si>
  <si>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</si>
  <si>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</si>
  <si>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</si>
  <si>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</si>
  <si>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</si>
  <si>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</si>
  <si>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</si>
  <si>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</si>
  <si>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</si>
  <si>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</si>
  <si>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</si>
  <si>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</si>
  <si>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</si>
  <si>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</si>
  <si>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</si>
  <si>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</si>
  <si>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</si>
  <si>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</si>
  <si>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</si>
  <si>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</si>
  <si>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</si>
  <si>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</si>
  <si>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</si>
  <si>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</si>
  <si>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</si>
  <si>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</si>
  <si>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</si>
  <si>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</si>
  <si>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</si>
  <si>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</si>
  <si>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</si>
  <si>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</si>
  <si>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</si>
  <si>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</si>
  <si>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</si>
  <si>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</si>
  <si>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</si>
  <si>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</si>
  <si>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</si>
  <si>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</si>
  <si>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</si>
  <si>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</si>
  <si>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</si>
  <si>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</si>
  <si>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</si>
  <si>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</si>
  <si>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</si>
  <si>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</si>
  <si>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</si>
  <si>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</si>
  <si>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</si>
  <si>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</si>
  <si>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</si>
  <si>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</si>
  <si>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</si>
  <si>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</si>
  <si>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</si>
  <si>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</si>
  <si>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</si>
  <si>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</si>
  <si>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</si>
  <si>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</si>
  <si>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</si>
  <si>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</si>
  <si>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</si>
  <si>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</si>
  <si>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</si>
  <si>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</si>
  <si>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</si>
  <si>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</si>
  <si>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</si>
  <si>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</si>
  <si>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</si>
  <si>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</si>
  <si>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</si>
  <si>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</si>
  <si>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</si>
  <si>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</si>
  <si>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</si>
  <si>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</si>
  <si>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</si>
  <si>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</si>
  <si>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</si>
  <si>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</si>
  <si>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</si>
  <si>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</si>
  <si>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</si>
  <si>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</si>
  <si>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</si>
  <si>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</si>
  <si>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</si>
  <si>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</si>
  <si>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</si>
  <si>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</si>
  <si>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</si>
  <si>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</si>
  <si>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</si>
  <si>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</si>
  <si>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</si>
  <si>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</si>
  <si>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</si>
  <si>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</si>
  <si>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</si>
  <si>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</si>
  <si>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</si>
  <si>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</si>
  <si>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</si>
  <si>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</si>
  <si>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</si>
  <si>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</si>
  <si>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</si>
  <si>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</si>
  <si>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</si>
  <si>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</si>
  <si>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</si>
  <si>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</si>
  <si>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</si>
  <si>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</si>
  <si>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</si>
  <si>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</si>
  <si>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</si>
  <si>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</si>
  <si>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</si>
  <si>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</si>
  <si>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</si>
  <si>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</si>
  <si>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</si>
  <si>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</si>
  <si>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</si>
  <si>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</si>
  <si>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</si>
  <si>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</si>
  <si>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</si>
  <si>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</si>
  <si>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</si>
  <si>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</si>
  <si>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</si>
  <si>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</si>
  <si>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</si>
  <si>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</si>
  <si>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</si>
  <si>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</si>
  <si>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</si>
  <si>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</si>
  <si>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</si>
  <si>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</si>
  <si>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</si>
  <si>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</si>
  <si>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</si>
  <si>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</si>
  <si>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</si>
  <si>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</si>
  <si>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</si>
  <si>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</si>
  <si>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</si>
  <si>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</si>
  <si>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</si>
  <si>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</si>
  <si>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</si>
  <si>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</si>
  <si>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</si>
  <si>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</si>
  <si>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</si>
  <si>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</si>
  <si>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</si>
  <si>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</si>
  <si>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</si>
  <si>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</si>
  <si>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</si>
  <si>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</si>
  <si>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</si>
  <si>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</si>
  <si>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</si>
  <si>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</si>
  <si>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</si>
  <si>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</si>
  <si>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</si>
  <si>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</si>
  <si>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</si>
  <si>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</si>
  <si>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</si>
  <si>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</si>
  <si>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</si>
  <si>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</si>
  <si>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</si>
  <si>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</si>
  <si>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</si>
  <si>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</si>
  <si>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</si>
  <si>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</si>
  <si>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</si>
  <si>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</si>
  <si>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</si>
  <si>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</si>
  <si>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</si>
  <si>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</si>
  <si>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</si>
  <si>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</si>
  <si>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</si>
  <si>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</si>
  <si>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</si>
  <si>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</si>
  <si>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</si>
  <si>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</si>
  <si>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</si>
  <si>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</si>
  <si>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</si>
  <si>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</si>
  <si>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</si>
  <si>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</si>
  <si>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</si>
  <si>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</si>
  <si>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</si>
  <si>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</si>
  <si>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</si>
  <si>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</si>
  <si>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</si>
  <si>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</si>
  <si>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</si>
  <si>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</si>
  <si>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</si>
  <si>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</si>
  <si>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</si>
  <si>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</si>
  <si>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</si>
  <si>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</si>
  <si>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</si>
  <si>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</si>
  <si>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</si>
  <si>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</si>
  <si>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</si>
  <si>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</si>
  <si>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</si>
  <si>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</si>
  <si>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</si>
  <si>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</si>
  <si>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</si>
  <si>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</si>
  <si>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</si>
  <si>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</si>
  <si>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</si>
  <si>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</si>
  <si>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</si>
  <si>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</si>
  <si>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</si>
  <si>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</si>
  <si>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</si>
  <si>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</si>
  <si>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</si>
  <si>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</si>
  <si>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</si>
  <si>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</si>
  <si>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</si>
  <si>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</si>
  <si>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</si>
  <si>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</si>
  <si>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</si>
  <si>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</si>
  <si>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</si>
  <si>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</si>
  <si>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</si>
  <si>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</si>
  <si>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</si>
  <si>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</si>
  <si>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</si>
  <si>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</si>
  <si>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</si>
  <si>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</si>
  <si>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</si>
  <si>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</si>
  <si>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</si>
  <si>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</si>
  <si>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</si>
  <si>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</si>
  <si>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</si>
  <si>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</si>
  <si>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</si>
  <si>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</si>
  <si>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</si>
  <si>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</si>
  <si>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</si>
  <si>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</si>
  <si>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</si>
  <si>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</si>
  <si>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</si>
  <si>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</si>
  <si>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</si>
  <si>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</si>
  <si>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</si>
  <si>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</si>
  <si>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</si>
  <si>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</si>
  <si>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</si>
  <si>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</si>
  <si>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</si>
  <si>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</si>
  <si>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</si>
  <si>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</si>
  <si>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</si>
  <si>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</si>
  <si>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</si>
  <si>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</si>
  <si>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</si>
  <si>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</si>
  <si>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</si>
  <si>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</si>
  <si>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</si>
  <si>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</si>
  <si>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</si>
  <si>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</si>
  <si>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</si>
  <si>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</si>
  <si>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</si>
  <si>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</si>
  <si>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</si>
  <si>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</si>
  <si>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</si>
  <si>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</si>
  <si>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</si>
  <si>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</si>
  <si>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</si>
  <si>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</si>
  <si>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</si>
  <si>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</si>
  <si>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</si>
  <si>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</si>
  <si>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</si>
  <si>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</si>
  <si>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</si>
  <si>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</si>
  <si>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</si>
  <si>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</si>
  <si>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</si>
  <si>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</si>
  <si>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</si>
  <si>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</si>
  <si>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</si>
  <si>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</si>
  <si>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</si>
  <si>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</si>
  <si>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</si>
  <si>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</si>
  <si>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</si>
  <si>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</si>
  <si>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</si>
  <si>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</si>
  <si>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</si>
  <si>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</si>
  <si>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</si>
  <si>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</si>
  <si>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</si>
  <si>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</si>
  <si>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</si>
  <si>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</si>
  <si>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</si>
  <si>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</si>
  <si>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</si>
  <si>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</si>
  <si>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</si>
  <si>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</si>
  <si>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</si>
  <si>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</si>
  <si>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</si>
  <si>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</si>
  <si>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</si>
  <si>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</si>
  <si>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</si>
  <si>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</si>
  <si>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</si>
  <si>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</si>
  <si>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</si>
  <si>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</si>
  <si>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</si>
  <si>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</si>
  <si>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</si>
  <si>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</si>
  <si>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</si>
  <si>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</si>
  <si>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</si>
  <si>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</si>
  <si>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</si>
  <si>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</si>
  <si>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</si>
  <si>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</si>
  <si>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</si>
  <si>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</si>
  <si>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</si>
  <si>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</si>
  <si>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</si>
  <si>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</si>
  <si>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</si>
  <si>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</si>
  <si>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</si>
  <si>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</si>
  <si>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</si>
  <si>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</si>
  <si>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</si>
  <si>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</si>
  <si>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</si>
  <si>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</si>
  <si>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</si>
  <si>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</si>
  <si>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</si>
  <si>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</si>
  <si>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</si>
  <si>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</si>
  <si>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</si>
  <si>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</si>
  <si>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</si>
  <si>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</si>
  <si>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</si>
  <si>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</si>
  <si>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</si>
  <si>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</si>
  <si>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</si>
  <si>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</si>
  <si>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</si>
  <si>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</si>
  <si>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</si>
  <si>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</si>
  <si>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</si>
  <si>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</si>
  <si>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</si>
  <si>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</si>
  <si>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</si>
  <si>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</si>
  <si>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</si>
  <si>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</si>
  <si>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</si>
  <si>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</si>
  <si>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</si>
  <si>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</si>
  <si>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</si>
  <si>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</si>
  <si>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</si>
  <si>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</si>
  <si>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</si>
  <si>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</si>
  <si>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</si>
  <si>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</si>
  <si>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</si>
  <si>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</si>
  <si>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</si>
  <si>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</si>
  <si>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</si>
  <si>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</si>
  <si>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</si>
  <si>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</si>
  <si>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</si>
  <si>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</si>
  <si>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</si>
  <si>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</si>
  <si>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</si>
  <si>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</si>
  <si>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</si>
  <si>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</si>
  <si>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</si>
  <si>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</si>
  <si>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</si>
  <si>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</si>
  <si>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</si>
  <si>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</si>
  <si>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</si>
  <si>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</si>
  <si>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</si>
  <si>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</si>
  <si>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</si>
  <si>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</si>
  <si>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</si>
  <si>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</si>
  <si>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</si>
  <si>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</si>
  <si>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</si>
  <si>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</si>
  <si>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</si>
  <si>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</si>
  <si>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</si>
  <si>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</si>
  <si>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</si>
  <si>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</si>
  <si>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</si>
  <si>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</si>
  <si>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</si>
  <si>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</si>
  <si>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</si>
  <si>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</si>
  <si>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</si>
  <si>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</si>
  <si>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</si>
  <si>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</si>
  <si>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</si>
  <si>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</si>
  <si>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</si>
  <si>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</si>
  <si>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</si>
  <si>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</si>
  <si>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</si>
  <si>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</si>
  <si>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</si>
  <si>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</si>
  <si>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</si>
  <si>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</si>
  <si>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</si>
  <si>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</si>
  <si>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</si>
  <si>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</si>
  <si>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</si>
  <si>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</si>
  <si>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</si>
  <si>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</si>
  <si>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</si>
  <si>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</si>
  <si>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</si>
  <si>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</si>
  <si>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</si>
  <si>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</si>
  <si>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</si>
  <si>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</si>
  <si>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</si>
  <si>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</si>
  <si>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</si>
  <si>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</si>
  <si>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</si>
  <si>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</si>
  <si>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</si>
  <si>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</si>
  <si>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</si>
  <si>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</si>
  <si>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</si>
  <si>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</si>
  <si>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</si>
  <si>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</si>
  <si>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</si>
  <si>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</si>
  <si>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</si>
  <si>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</si>
  <si>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</si>
  <si>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</si>
  <si>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</si>
  <si>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</si>
  <si>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</si>
  <si>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</si>
  <si>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</si>
  <si>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</si>
  <si>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</si>
  <si>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</si>
  <si>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</si>
  <si>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</si>
  <si>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</si>
  <si>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</si>
  <si>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</si>
  <si>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</si>
  <si>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</si>
  <si>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</si>
  <si>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</si>
  <si>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</si>
  <si>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</si>
  <si>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</si>
  <si>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</si>
  <si>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</si>
  <si>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</si>
  <si>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</si>
  <si>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</si>
  <si>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</si>
  <si>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</si>
  <si>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</si>
  <si>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</si>
  <si>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</si>
  <si>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</si>
  <si>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</si>
  <si>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</si>
  <si>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</si>
  <si>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</si>
  <si>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</si>
  <si>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</si>
  <si>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</si>
  <si>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</si>
  <si>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</si>
  <si>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</si>
  <si>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</si>
  <si>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</si>
  <si>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</si>
  <si>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</si>
  <si>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</si>
  <si>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</si>
  <si>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</si>
  <si>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</si>
  <si>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</si>
  <si>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</si>
  <si>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</si>
  <si>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</si>
  <si>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</si>
  <si>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</si>
  <si>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</si>
  <si>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</si>
  <si>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</si>
  <si>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</si>
  <si>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</si>
  <si>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</si>
  <si>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</si>
  <si>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</si>
  <si>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</si>
  <si>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</si>
  <si>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</si>
  <si>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</si>
  <si>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</si>
  <si>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</si>
  <si>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</si>
  <si>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</si>
  <si>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</si>
  <si>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</si>
  <si>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</si>
  <si>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</si>
  <si>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</si>
  <si>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</si>
  <si>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</si>
  <si>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</si>
  <si>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</si>
  <si>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</si>
  <si>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</si>
  <si>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</si>
  <si>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</si>
  <si>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</si>
  <si>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</si>
  <si>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</si>
  <si>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</si>
  <si>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</si>
  <si>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</si>
  <si>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</si>
  <si>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</si>
  <si>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</si>
  <si>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</si>
  <si>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</si>
  <si>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</si>
  <si>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</si>
  <si>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</si>
  <si>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</si>
  <si>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</si>
  <si>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</si>
  <si>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</si>
  <si>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</si>
  <si>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</si>
  <si>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</si>
  <si>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</si>
  <si>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</si>
  <si>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</si>
  <si>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</si>
  <si>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</si>
  <si>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</si>
  <si>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</si>
  <si>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</si>
  <si>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</si>
  <si>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</si>
  <si>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</si>
  <si>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</si>
  <si>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</si>
  <si>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</si>
  <si>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</si>
  <si>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</si>
  <si>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</si>
  <si>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</si>
  <si>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</si>
  <si>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</si>
  <si>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</si>
  <si>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</si>
  <si>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</si>
  <si>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</si>
  <si>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</si>
  <si>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</si>
  <si>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</si>
  <si>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</si>
  <si>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</si>
  <si>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</si>
  <si>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</si>
  <si>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</si>
  <si>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</si>
  <si>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</si>
  <si>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</si>
  <si>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</si>
  <si>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</si>
  <si>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</si>
  <si>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</si>
  <si>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</si>
  <si>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</si>
  <si>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</si>
  <si>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</si>
  <si>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</si>
  <si>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</si>
  <si>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</si>
  <si>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</si>
  <si>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</si>
  <si>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</si>
  <si>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</si>
  <si>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</si>
  <si>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</si>
  <si>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</si>
  <si>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</si>
  <si>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</si>
  <si>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</si>
  <si>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</si>
  <si>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</si>
  <si>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</si>
  <si>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</si>
  <si>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</si>
  <si>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</si>
  <si>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</si>
  <si>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</si>
  <si>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</si>
  <si>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</si>
  <si>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</si>
  <si>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</si>
  <si>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</si>
  <si>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</si>
  <si>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</si>
  <si>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</si>
  <si>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</si>
  <si>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</si>
  <si>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</si>
  <si>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</si>
  <si>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</si>
  <si>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</si>
  <si>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</si>
  <si>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</si>
  <si>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</si>
  <si>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</si>
  <si>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</si>
  <si>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</si>
  <si>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</si>
  <si>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</si>
  <si>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</si>
  <si>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</si>
  <si>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</si>
  <si>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</si>
  <si>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</si>
  <si>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</si>
  <si>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</si>
  <si>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</si>
  <si>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</si>
  <si>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</si>
  <si>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</si>
  <si>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</si>
  <si>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</si>
  <si>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</si>
  <si>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</si>
  <si>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</si>
  <si>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</si>
  <si>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</si>
  <si>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</si>
  <si>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</si>
  <si>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</si>
  <si>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</si>
  <si>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</si>
  <si>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</si>
  <si>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</si>
  <si>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</si>
  <si>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</si>
  <si>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</si>
  <si>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</si>
  <si>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</si>
  <si>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</si>
  <si>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</si>
  <si>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</si>
  <si>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</si>
  <si>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</si>
  <si>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</si>
  <si>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</si>
  <si>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</si>
  <si>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</si>
  <si>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</si>
  <si>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</si>
  <si>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</si>
  <si>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</si>
  <si>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</si>
  <si>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</si>
  <si>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</si>
  <si>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</si>
  <si>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</si>
  <si>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</si>
  <si>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</si>
  <si>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</si>
  <si>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</si>
  <si>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</si>
  <si>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</si>
  <si>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</si>
  <si>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</si>
  <si>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</si>
  <si>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</si>
  <si>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</si>
  <si>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</si>
  <si>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</si>
  <si>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</si>
  <si>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</si>
  <si>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</si>
  <si>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</si>
  <si>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</si>
  <si>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</si>
  <si>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</si>
  <si>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</si>
  <si>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</si>
  <si>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</si>
  <si>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</si>
  <si>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</si>
  <si>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</si>
  <si>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</si>
  <si>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</si>
  <si>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</si>
  <si>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</si>
  <si>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</si>
  <si>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</si>
  <si>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</si>
  <si>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</si>
  <si>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</si>
  <si>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</si>
  <si>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</si>
  <si>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</si>
  <si>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</si>
  <si>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</si>
  <si>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</si>
  <si>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</si>
  <si>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</si>
  <si>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</si>
  <si>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</si>
  <si>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</si>
  <si>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</si>
  <si>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</si>
  <si>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</si>
  <si>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</si>
  <si>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</si>
  <si>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</si>
  <si>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</si>
  <si>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</si>
  <si>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</si>
  <si>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</si>
  <si>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</si>
  <si>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</si>
  <si>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</si>
  <si>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</si>
  <si>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</si>
  <si>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</si>
  <si>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</si>
  <si>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</si>
  <si>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</si>
  <si>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</si>
  <si>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</si>
  <si>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</si>
  <si>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</si>
  <si>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</si>
  <si>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</si>
  <si>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</si>
  <si>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</si>
  <si>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</si>
  <si>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</si>
  <si>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</si>
  <si>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</si>
  <si>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</si>
  <si>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</si>
  <si>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</si>
  <si>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</si>
  <si>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</si>
  <si>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</si>
  <si>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</si>
  <si>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</si>
  <si>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</si>
  <si>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</si>
  <si>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</si>
  <si>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</si>
  <si>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</si>
  <si>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</si>
  <si>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</si>
  <si>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</si>
  <si>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</si>
  <si>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</si>
  <si>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</si>
  <si>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</si>
  <si>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</si>
  <si>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</si>
  <si>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</si>
  <si>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</si>
  <si>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</si>
  <si>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</si>
  <si>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</si>
  <si>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</si>
  <si>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</si>
  <si>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</si>
  <si>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</si>
  <si>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</si>
  <si>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</si>
  <si>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</si>
  <si>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</si>
  <si>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</si>
  <si>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</si>
  <si>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</si>
  <si>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</si>
  <si>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</si>
  <si>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</si>
  <si>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</si>
  <si>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</si>
  <si>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</si>
  <si>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</si>
  <si>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</si>
  <si>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</si>
  <si>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</si>
  <si>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</si>
  <si>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</si>
  <si>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</si>
  <si>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</si>
  <si>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</si>
  <si>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</si>
  <si>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</si>
  <si>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</si>
  <si>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</si>
  <si>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</si>
  <si>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</si>
  <si>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</si>
  <si>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</si>
  <si>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</si>
  <si>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</si>
  <si>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</si>
  <si>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</si>
  <si>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</si>
  <si>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</si>
  <si>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</si>
  <si>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</si>
  <si>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</si>
  <si>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</si>
  <si>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</si>
  <si>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</si>
  <si>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</si>
  <si>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</si>
  <si>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</si>
  <si>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</si>
  <si>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</si>
  <si>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</si>
  <si>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</si>
  <si>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</si>
  <si>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</si>
  <si>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</si>
  <si>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</si>
  <si>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</si>
  <si>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</si>
  <si>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</si>
  <si>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</si>
  <si>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</si>
  <si>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</si>
  <si>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</si>
  <si>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</si>
  <si>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</si>
  <si>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</si>
  <si>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</si>
  <si>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</si>
  <si>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</si>
  <si>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</si>
  <si>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</si>
  <si>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</si>
  <si>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</si>
  <si>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</si>
  <si>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</si>
  <si>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</si>
  <si>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</si>
  <si>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</si>
  <si>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</si>
  <si>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</si>
  <si>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</si>
  <si>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</si>
  <si>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</si>
  <si>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</si>
  <si>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</si>
  <si>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</si>
  <si>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</si>
  <si>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</si>
  <si>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</si>
  <si>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</si>
  <si>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</si>
  <si>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</si>
  <si>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</si>
  <si>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</si>
  <si>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</si>
  <si>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</si>
  <si>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</si>
  <si>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</si>
  <si>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</si>
  <si>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</si>
  <si>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</si>
  <si>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</si>
  <si>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</si>
  <si>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</si>
  <si>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</si>
  <si>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</si>
  <si>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</si>
  <si>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</si>
  <si>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</si>
  <si>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</si>
  <si>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</si>
  <si>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</si>
  <si>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</si>
  <si>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</si>
  <si>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</si>
  <si>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</si>
  <si>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</si>
  <si>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</si>
  <si>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</si>
  <si>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</si>
  <si>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</si>
  <si>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</si>
  <si>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</si>
  <si>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</si>
  <si>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</si>
  <si>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</si>
  <si>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</si>
  <si>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</si>
  <si>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</si>
  <si>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</si>
  <si>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</si>
  <si>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</si>
  <si>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</si>
  <si>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</si>
  <si>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</si>
  <si>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</si>
  <si>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</si>
  <si>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</si>
  <si>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</si>
  <si>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</si>
  <si>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</si>
  <si>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</si>
  <si>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</si>
  <si>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</si>
  <si>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</si>
  <si>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</si>
  <si>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</si>
  <si>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</si>
  <si>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</si>
  <si>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</si>
  <si>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</si>
  <si>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</si>
  <si>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</si>
  <si>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</si>
  <si>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</si>
  <si>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</si>
  <si>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</si>
  <si>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</si>
  <si>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</si>
  <si>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</si>
  <si>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</si>
  <si>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</si>
  <si>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</si>
  <si>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</si>
  <si>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</si>
  <si>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</si>
  <si>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</si>
  <si>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</si>
  <si>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</si>
  <si>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</si>
  <si>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</si>
  <si>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</si>
  <si>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</si>
  <si>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</si>
  <si>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</si>
  <si>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</si>
  <si>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</si>
  <si>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</si>
  <si>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</si>
  <si>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</si>
  <si>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</si>
  <si>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</si>
  <si>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</si>
  <si>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</si>
  <si>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</si>
  <si>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</si>
  <si>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</si>
  <si>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</si>
  <si>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</si>
  <si>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</si>
  <si>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</si>
  <si>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</si>
  <si>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</si>
  <si>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</si>
  <si>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</si>
  <si>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</si>
  <si>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</si>
  <si>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</si>
  <si>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</si>
  <si>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</si>
  <si>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</si>
  <si>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</si>
  <si>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</si>
  <si>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</si>
  <si>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</si>
  <si>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</si>
  <si>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</si>
  <si>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</si>
  <si>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</si>
  <si>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</si>
  <si>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</si>
  <si>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</si>
  <si>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</si>
  <si>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</si>
  <si>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</si>
  <si>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</si>
  <si>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</si>
  <si>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</si>
  <si>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</si>
  <si>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</si>
  <si>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</si>
  <si>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</si>
  <si>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</si>
  <si>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</si>
  <si>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</si>
  <si>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</si>
  <si>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</si>
  <si>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</si>
  <si>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</si>
  <si>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</si>
  <si>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</si>
  <si>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</si>
  <si>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</si>
  <si>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</si>
  <si>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</si>
  <si>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</si>
  <si>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</si>
  <si>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</si>
  <si>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</si>
  <si>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</si>
  <si>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</si>
  <si>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</si>
  <si>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</si>
  <si>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</si>
  <si>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</si>
  <si>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</si>
  <si>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</si>
  <si>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</si>
  <si>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</si>
  <si>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</si>
  <si>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</si>
  <si>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</si>
  <si>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</si>
  <si>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</si>
  <si>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</si>
  <si>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</si>
  <si>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</si>
  <si>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</si>
  <si>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</si>
  <si>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</si>
  <si>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</si>
  <si>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</si>
  <si>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</si>
  <si>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</si>
  <si>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</si>
  <si>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</si>
  <si>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</si>
  <si>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</si>
  <si>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</si>
  <si>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</si>
  <si>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</si>
  <si>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</si>
  <si>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</si>
  <si>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</si>
  <si>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</si>
  <si>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</si>
  <si>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</si>
  <si>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</si>
  <si>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</si>
  <si>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</si>
  <si>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</si>
  <si>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</si>
  <si>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</si>
  <si>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</si>
  <si>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</si>
  <si>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</si>
  <si>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</si>
  <si>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</si>
  <si>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</si>
  <si>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</si>
  <si>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</si>
  <si>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</si>
  <si>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</si>
  <si>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</si>
  <si>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</si>
  <si>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</si>
  <si>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</si>
  <si>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</si>
  <si>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</si>
  <si>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</si>
  <si>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</si>
  <si>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</si>
  <si>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</si>
  <si>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</si>
  <si>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</si>
  <si>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</si>
  <si>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</si>
  <si>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</si>
  <si>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</si>
  <si>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</si>
  <si>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</si>
  <si>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</si>
  <si>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</si>
  <si>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</si>
  <si>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</si>
  <si>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</si>
  <si>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</si>
  <si>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</si>
  <si>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</si>
  <si>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</si>
  <si>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</si>
  <si>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</si>
  <si>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</si>
  <si>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</si>
  <si>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</si>
  <si>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</si>
  <si>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</si>
  <si>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</si>
  <si>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</si>
  <si>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</si>
  <si>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</si>
  <si>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</si>
  <si>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</si>
  <si>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</si>
  <si>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</si>
  <si>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</si>
  <si>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</si>
  <si>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</si>
  <si>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</si>
  <si>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</si>
  <si>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</si>
  <si>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</si>
  <si>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</si>
  <si>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</si>
  <si>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</si>
  <si>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</si>
  <si>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</si>
  <si>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</si>
  <si>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</si>
  <si>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</si>
  <si>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</si>
  <si>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</si>
  <si>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</si>
  <si>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</si>
  <si>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</si>
  <si>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</si>
  <si>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</si>
  <si>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</si>
  <si>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</si>
  <si>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</si>
  <si>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</si>
  <si>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</si>
  <si>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</si>
  <si>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</si>
  <si>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</si>
  <si>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</si>
  <si>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</si>
  <si>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</si>
  <si>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</si>
  <si>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</si>
  <si>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</si>
  <si>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</si>
  <si>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</si>
  <si>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</si>
  <si>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</si>
  <si>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</si>
  <si>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</si>
  <si>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</si>
  <si>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</si>
  <si>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</si>
  <si>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</si>
  <si>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</si>
  <si>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</si>
  <si>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</si>
  <si>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</si>
  <si>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</si>
  <si>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</si>
  <si>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</si>
  <si>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</si>
  <si>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</si>
  <si>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</si>
  <si>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</si>
  <si>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</si>
  <si>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</si>
  <si>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</si>
  <si>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</si>
  <si>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</si>
  <si>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</si>
  <si>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</si>
  <si>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</si>
  <si>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</si>
  <si>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</si>
  <si>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</si>
  <si>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</si>
  <si>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</si>
  <si>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</si>
  <si>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</si>
  <si>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</si>
  <si>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</si>
  <si>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</si>
  <si>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</si>
  <si>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</si>
  <si>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</si>
  <si>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</si>
  <si>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</si>
  <si>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</si>
  <si>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</si>
  <si>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</si>
  <si>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</si>
  <si>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</si>
  <si>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</si>
  <si>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</si>
  <si>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</si>
  <si>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</si>
  <si>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</si>
  <si>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</si>
  <si>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</si>
  <si>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</si>
  <si>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</si>
  <si>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</si>
  <si>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</si>
  <si>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</si>
  <si>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</si>
  <si>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</si>
  <si>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</si>
  <si>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</si>
  <si>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</si>
  <si>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</si>
  <si>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</si>
  <si>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</si>
  <si>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</si>
  <si>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</si>
  <si>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</si>
  <si>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</si>
  <si>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</si>
  <si>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</si>
  <si>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</si>
  <si>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</si>
  <si>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</si>
  <si>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</si>
  <si>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</si>
  <si>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</si>
  <si>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</si>
  <si>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</si>
  <si>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</si>
  <si>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</si>
  <si>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</si>
  <si>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</si>
  <si>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</si>
  <si>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</si>
  <si>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</si>
  <si>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</si>
  <si>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</si>
  <si>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</si>
  <si>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</si>
  <si>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</si>
  <si>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</si>
  <si>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</si>
  <si>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</si>
  <si>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</si>
  <si>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</si>
  <si>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</si>
  <si>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</si>
  <si>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</si>
  <si>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</si>
  <si>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</si>
  <si>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</si>
  <si>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</si>
  <si>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</si>
  <si>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</si>
  <si>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</si>
  <si>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</si>
  <si>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</si>
  <si>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</si>
  <si>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</si>
  <si>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</si>
  <si>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</si>
  <si>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</si>
  <si>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</si>
  <si>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</si>
  <si>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</si>
  <si>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</si>
  <si>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</si>
  <si>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</si>
  <si>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</si>
  <si>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</si>
  <si>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</si>
  <si>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</si>
  <si>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</si>
  <si>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</si>
  <si>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</si>
  <si>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</si>
  <si>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</si>
  <si>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</si>
  <si>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</si>
  <si>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</si>
  <si>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</si>
  <si>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</si>
  <si>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</si>
  <si>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</si>
  <si>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</si>
  <si>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</si>
  <si>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</si>
  <si>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</si>
  <si>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</si>
  <si>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</si>
  <si>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</si>
  <si>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</si>
  <si>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</si>
  <si>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</si>
  <si>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</si>
  <si>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</si>
  <si>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</si>
  <si>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</si>
  <si>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</si>
  <si>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</si>
  <si>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</si>
  <si>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</si>
  <si>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</si>
  <si>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</si>
  <si>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</si>
  <si>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</si>
  <si>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</si>
  <si>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</si>
  <si>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</si>
  <si>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</si>
  <si>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</si>
  <si>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</si>
  <si>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</si>
  <si>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</si>
  <si>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</si>
  <si>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</si>
  <si>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</si>
  <si>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</si>
  <si>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</si>
  <si>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</si>
  <si>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</si>
  <si>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</si>
  <si>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</si>
  <si>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</si>
  <si>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</si>
  <si>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</si>
  <si>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</si>
  <si>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</si>
  <si>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</si>
  <si>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</si>
  <si>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</si>
  <si>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</si>
  <si>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</si>
  <si>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</si>
  <si>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</si>
  <si>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</si>
  <si>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</si>
  <si>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</si>
  <si>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</si>
  <si>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</si>
  <si>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</si>
  <si>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</si>
  <si>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</si>
  <si>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</si>
  <si>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</si>
  <si>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</si>
  <si>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</si>
  <si>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</si>
  <si>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</si>
  <si>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</si>
  <si>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</si>
  <si>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</si>
  <si>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</si>
  <si>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</si>
  <si>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</si>
  <si>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</si>
  <si>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</si>
  <si>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</si>
  <si>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</si>
  <si>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</si>
  <si>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</si>
  <si>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</si>
  <si>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</si>
  <si>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</si>
  <si>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</si>
  <si>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</si>
  <si>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</si>
  <si>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</si>
  <si>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</si>
  <si>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</si>
  <si>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</si>
  <si>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</si>
  <si>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</si>
  <si>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</si>
  <si>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</si>
  <si>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</si>
  <si>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</si>
  <si>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</si>
  <si>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</si>
  <si>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</si>
  <si>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</si>
  <si>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</si>
  <si>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</si>
  <si>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</si>
  <si>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</si>
  <si>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</si>
  <si>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</si>
  <si>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</si>
  <si>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</si>
  <si>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</si>
  <si>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</si>
  <si>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</si>
  <si>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</si>
  <si>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</si>
  <si>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</si>
  <si>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</si>
  <si>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</si>
  <si>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</si>
  <si>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</si>
  <si>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</si>
  <si>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</si>
  <si>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</si>
  <si>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</si>
  <si>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</si>
  <si>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</si>
  <si>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</si>
  <si>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</si>
  <si>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</si>
  <si>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</si>
  <si>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</si>
  <si>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</si>
  <si>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</si>
  <si>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</si>
  <si>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</si>
  <si>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</si>
  <si>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</si>
  <si>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</si>
  <si>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</si>
  <si>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</si>
  <si>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</si>
  <si>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</si>
  <si>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</si>
  <si>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</si>
  <si>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</si>
  <si>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</si>
  <si>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</si>
  <si>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</si>
  <si>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</si>
  <si>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</si>
  <si>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</si>
  <si>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</si>
  <si>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</si>
  <si>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</si>
  <si>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</si>
  <si>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</si>
  <si>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</si>
  <si>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</si>
  <si>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</si>
  <si>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</si>
  <si>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</si>
  <si>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</si>
  <si>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</si>
  <si>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</si>
  <si>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</si>
  <si>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</si>
  <si>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</si>
  <si>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</si>
  <si>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</si>
  <si>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</si>
  <si>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</si>
  <si>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</si>
  <si>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</si>
  <si>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</si>
  <si>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</si>
  <si>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</si>
  <si>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</si>
  <si>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</si>
  <si>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</si>
  <si>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</si>
  <si>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</si>
  <si>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</si>
  <si>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</si>
  <si>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</si>
  <si>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</si>
  <si>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</si>
  <si>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</si>
  <si>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</si>
  <si>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</si>
  <si>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</si>
  <si>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</si>
  <si>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</si>
  <si>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</si>
  <si>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</si>
  <si>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</si>
  <si>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</si>
  <si>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</si>
  <si>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</si>
  <si>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</si>
  <si>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</si>
  <si>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</si>
  <si>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</si>
  <si>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</si>
  <si>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</si>
  <si>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</si>
  <si>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</si>
  <si>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</si>
  <si>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</si>
  <si>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</si>
  <si>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</si>
  <si>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</si>
  <si>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</si>
  <si>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</si>
  <si>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</si>
  <si>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</si>
  <si>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</si>
  <si>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</si>
  <si>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</si>
  <si>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</si>
  <si>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</si>
  <si>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</si>
  <si>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</si>
  <si>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</si>
  <si>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</si>
  <si>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</si>
  <si>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</si>
  <si>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</si>
  <si>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</si>
  <si>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</si>
  <si>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</si>
  <si>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</si>
  <si>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</si>
  <si>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</si>
  <si>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</si>
  <si>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</si>
  <si>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</si>
  <si>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</si>
  <si>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</si>
  <si>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</si>
  <si>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</si>
  <si>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</si>
  <si>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</si>
  <si>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</si>
  <si>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</si>
  <si>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</si>
  <si>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</si>
  <si>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</si>
  <si>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</si>
  <si>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</si>
  <si>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</si>
  <si>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</si>
  <si>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</si>
  <si>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</si>
  <si>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</si>
  <si>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</si>
  <si>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</si>
  <si>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</si>
  <si>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</si>
  <si>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</si>
  <si>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</si>
  <si>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</si>
  <si>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</si>
  <si>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</si>
  <si>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</si>
  <si>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</si>
  <si>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</si>
  <si>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</si>
  <si>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</si>
  <si>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</si>
  <si>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</si>
  <si>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</si>
  <si>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</si>
  <si>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</si>
  <si>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</si>
  <si>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</si>
  <si>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</si>
  <si>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</si>
  <si>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</si>
  <si>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</si>
  <si>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</si>
  <si>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</si>
  <si>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</si>
  <si>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</si>
  <si>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</si>
  <si>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</si>
  <si>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</si>
  <si>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</si>
  <si>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</si>
  <si>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</si>
  <si>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</si>
  <si>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</si>
  <si>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</si>
  <si>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</si>
  <si>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</si>
  <si>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</si>
  <si>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</si>
  <si>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</si>
  <si>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</si>
  <si>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</si>
  <si>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</si>
  <si>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</si>
  <si>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</si>
  <si>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</si>
  <si>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</si>
  <si>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</si>
  <si>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</si>
  <si>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</si>
  <si>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</si>
  <si>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</si>
  <si>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</si>
  <si>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</si>
  <si>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</si>
  <si>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</si>
  <si>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</si>
  <si>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</si>
  <si>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</si>
  <si>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</si>
  <si>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</si>
  <si>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</si>
  <si>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</si>
  <si>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</si>
  <si>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</si>
  <si>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</si>
  <si>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</si>
  <si>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</si>
  <si>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</si>
  <si>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</si>
  <si>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</si>
  <si>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</si>
  <si>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</si>
  <si>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</si>
  <si>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</si>
  <si>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</si>
  <si>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</si>
  <si>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</si>
  <si>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</si>
  <si>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</si>
  <si>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</si>
  <si>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</si>
  <si>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</si>
  <si>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</si>
  <si>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</si>
  <si>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</si>
  <si>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</si>
  <si>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</si>
  <si>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</si>
  <si>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</si>
  <si>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</si>
  <si>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</si>
  <si>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</si>
  <si>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</si>
  <si>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</si>
  <si>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</si>
  <si>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</si>
  <si>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</si>
  <si>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</si>
  <si>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</si>
  <si>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</si>
  <si>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</si>
  <si>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</si>
  <si>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</si>
  <si>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</si>
  <si>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</si>
  <si>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</si>
  <si>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</si>
  <si>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</si>
  <si>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</si>
  <si>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</si>
  <si>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</si>
  <si>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</si>
  <si>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</si>
  <si>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</si>
  <si>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</si>
  <si>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</si>
  <si>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</si>
  <si>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</si>
  <si>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</si>
  <si>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</si>
  <si>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</si>
  <si>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</si>
  <si>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</si>
  <si>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</si>
  <si>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</si>
  <si>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</si>
  <si>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</si>
  <si>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</si>
  <si>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</si>
  <si>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</si>
  <si>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</si>
  <si>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</si>
  <si>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</si>
  <si>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</si>
  <si>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</si>
  <si>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</si>
  <si>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</si>
  <si>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</si>
  <si>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</si>
  <si>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</si>
  <si>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</si>
  <si>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</si>
  <si>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</si>
  <si>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</si>
  <si>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</si>
  <si>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</si>
  <si>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</si>
  <si>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</si>
  <si>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</si>
  <si>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</si>
  <si>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</si>
  <si>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</si>
  <si>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</si>
  <si>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</si>
  <si>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</si>
  <si>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</si>
  <si>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</si>
  <si>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</si>
  <si>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</si>
  <si>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</si>
  <si>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</si>
  <si>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</si>
  <si>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</si>
  <si>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</si>
  <si>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</si>
  <si>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</si>
  <si>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</si>
  <si>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</si>
  <si>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</si>
  <si>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</si>
  <si>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</si>
  <si>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</si>
  <si>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</si>
  <si>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</si>
  <si>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</si>
  <si>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</si>
  <si>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</si>
  <si>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</si>
  <si>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</si>
  <si>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</si>
  <si>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</si>
  <si>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</si>
  <si>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</si>
  <si>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</si>
  <si>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</si>
  <si>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</si>
  <si>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</si>
  <si>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</si>
  <si>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</si>
  <si>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</si>
  <si>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</si>
  <si>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</si>
  <si>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</si>
  <si>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</si>
  <si>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</si>
  <si>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</si>
  <si>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</si>
  <si>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</si>
  <si>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</si>
  <si>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</si>
  <si>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</si>
  <si>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</si>
  <si>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</si>
  <si>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</si>
  <si>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</si>
  <si>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</si>
  <si>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</si>
  <si>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</si>
  <si>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</si>
  <si>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</si>
  <si>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</si>
  <si>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</si>
  <si>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</si>
  <si>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</si>
  <si>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</si>
  <si>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</si>
  <si>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</si>
  <si>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</si>
  <si>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</si>
  <si>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</si>
  <si>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</si>
  <si>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</si>
  <si>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</si>
  <si>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</si>
  <si>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</si>
  <si>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</si>
  <si>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</si>
  <si>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</si>
  <si>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</si>
  <si>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</si>
  <si>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</si>
  <si>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</si>
  <si>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</si>
  <si>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</si>
  <si>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</si>
  <si>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</si>
  <si>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</si>
  <si>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</si>
  <si>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</si>
  <si>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</si>
  <si>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</si>
  <si>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</si>
  <si>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</si>
  <si>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</si>
  <si>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</si>
  <si>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</si>
  <si>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</si>
  <si>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</si>
  <si>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</si>
  <si>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</si>
  <si>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</si>
  <si>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</si>
  <si>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</si>
  <si>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</si>
  <si>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</si>
  <si>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</si>
  <si>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</si>
  <si>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</si>
  <si>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</si>
  <si>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</si>
  <si>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</si>
  <si>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</si>
  <si>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</si>
  <si>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</si>
  <si>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</si>
  <si>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</si>
  <si>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</si>
  <si>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</si>
  <si>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</si>
  <si>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</si>
  <si>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</si>
  <si>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</si>
  <si>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</si>
  <si>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</si>
  <si>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</si>
  <si>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</si>
  <si>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</si>
  <si>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</si>
  <si>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</si>
  <si>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</si>
  <si>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</si>
  <si>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</si>
  <si>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</si>
  <si>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</si>
  <si>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</si>
  <si>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</si>
  <si>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</si>
  <si>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</si>
  <si>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</si>
  <si>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</si>
  <si>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</si>
  <si>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</si>
  <si>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</si>
  <si>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</si>
  <si>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</si>
  <si>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</si>
  <si>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</si>
  <si>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</si>
  <si>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</si>
  <si>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</si>
  <si>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</si>
  <si>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</si>
  <si>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</si>
  <si>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</si>
  <si>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</si>
  <si>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</si>
  <si>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</si>
  <si>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</si>
  <si>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</si>
  <si>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</si>
  <si>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</si>
  <si>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</si>
  <si>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</si>
  <si>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</si>
  <si>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</si>
  <si>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</si>
  <si>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</si>
  <si>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</si>
  <si>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</si>
  <si>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</si>
  <si>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</si>
  <si>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</si>
  <si>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</si>
  <si>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</si>
  <si>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</si>
  <si>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</si>
  <si>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</si>
  <si>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</si>
  <si>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</si>
  <si>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</si>
  <si>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</si>
  <si>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</si>
  <si>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</si>
  <si>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</si>
  <si>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</si>
  <si>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</si>
  <si>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</si>
  <si>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</si>
  <si>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</si>
  <si>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</si>
  <si>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</si>
  <si>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</si>
  <si>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</si>
  <si>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</si>
  <si>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</si>
  <si>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</si>
  <si>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</si>
  <si>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</si>
  <si>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</si>
  <si>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</si>
  <si>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</si>
  <si>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</si>
  <si>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</si>
  <si>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</si>
  <si>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</si>
  <si>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</si>
  <si>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</si>
  <si>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</si>
  <si>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</si>
  <si>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</si>
  <si>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</si>
  <si>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</si>
  <si>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</si>
  <si>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</si>
  <si>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</si>
  <si>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</si>
  <si>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</si>
  <si>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</si>
  <si>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</si>
  <si>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</si>
  <si>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</si>
  <si>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</si>
  <si>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</si>
  <si>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</si>
  <si>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</si>
  <si>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</si>
  <si>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</si>
  <si>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</si>
  <si>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</si>
  <si>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</si>
  <si>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</si>
  <si>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</si>
  <si>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</si>
  <si>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</si>
  <si>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</si>
  <si>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</si>
  <si>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</si>
  <si>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</si>
  <si>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</si>
  <si>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</si>
  <si>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</si>
  <si>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</si>
  <si>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</si>
  <si>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</si>
  <si>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</si>
  <si>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</si>
  <si>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</si>
  <si>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</si>
  <si>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</si>
  <si>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</si>
  <si>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</si>
  <si>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</si>
  <si>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</si>
  <si>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</si>
  <si>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</si>
  <si>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</si>
  <si>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</si>
  <si>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</si>
  <si>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</si>
  <si>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</si>
  <si>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</si>
  <si>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</si>
  <si>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</si>
  <si>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</si>
  <si>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</si>
  <si>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</si>
  <si>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</si>
  <si>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</si>
  <si>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</si>
  <si>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</si>
  <si>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</si>
  <si>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</si>
  <si>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</si>
  <si>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</si>
  <si>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</si>
  <si>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</si>
  <si>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</si>
  <si>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</si>
  <si>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</si>
  <si>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</si>
  <si>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</si>
  <si>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</si>
  <si>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</si>
  <si>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</si>
  <si>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</si>
  <si>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</si>
  <si>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</si>
  <si>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</si>
  <si>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</si>
  <si>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</si>
  <si>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</si>
  <si>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</si>
  <si>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</si>
  <si>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</si>
  <si>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</si>
  <si>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</si>
  <si>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</si>
  <si>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</si>
  <si>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</si>
  <si>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</si>
  <si>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</si>
  <si>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</si>
  <si>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</si>
  <si>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</si>
  <si>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</si>
  <si>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</si>
  <si>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</si>
  <si>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</si>
  <si>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</si>
  <si>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</si>
  <si>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</si>
  <si>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</si>
  <si>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</si>
  <si>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</si>
  <si>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</si>
  <si>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</si>
  <si>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</si>
  <si>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</si>
  <si>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</si>
  <si>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</si>
  <si>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</si>
  <si>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</si>
  <si>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</si>
  <si>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</si>
  <si>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</si>
  <si>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</si>
  <si>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</si>
  <si>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</si>
  <si>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</si>
  <si>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</si>
  <si>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</si>
  <si>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</si>
  <si>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</si>
  <si>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</si>
  <si>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</si>
  <si>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</si>
  <si>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</si>
  <si>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</si>
  <si>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</si>
  <si>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</si>
  <si>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</si>
  <si>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</si>
  <si>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</si>
  <si>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</si>
  <si>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</si>
  <si>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</si>
  <si>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</si>
  <si>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</si>
  <si>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</si>
  <si>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</si>
  <si>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</si>
  <si>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</si>
  <si>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</si>
  <si>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</si>
  <si>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</si>
  <si>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</si>
  <si>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</si>
  <si>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</si>
  <si>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</si>
  <si>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</si>
  <si>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</si>
  <si>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</si>
  <si>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</si>
  <si>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</si>
  <si>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</si>
  <si>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</si>
  <si>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</si>
  <si>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</si>
  <si>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</si>
  <si>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</si>
  <si>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</si>
  <si>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</si>
  <si>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</si>
  <si>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</si>
  <si>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</si>
  <si>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</si>
  <si>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</si>
  <si>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</si>
  <si>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</si>
  <si>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</si>
  <si>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</si>
  <si>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</si>
  <si>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</si>
  <si>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</si>
  <si>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</si>
  <si>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</si>
  <si>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</si>
  <si>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</si>
  <si>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</si>
  <si>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</si>
  <si>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</si>
  <si>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</si>
  <si>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</si>
  <si>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</si>
  <si>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</si>
  <si>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</si>
  <si>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</si>
  <si>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</si>
  <si>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</si>
  <si>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</si>
  <si>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</si>
  <si>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</si>
  <si>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</si>
  <si>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</si>
  <si>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</si>
  <si>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</si>
  <si>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</si>
  <si>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</si>
  <si>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</si>
  <si>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</si>
  <si>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</si>
  <si>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</si>
  <si>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</si>
  <si>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</si>
  <si>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</si>
  <si>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</si>
  <si>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</si>
  <si>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</si>
  <si>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</si>
  <si>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</si>
  <si>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</si>
  <si>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</si>
  <si>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</si>
  <si>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</si>
  <si>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</si>
  <si>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</si>
  <si>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</si>
  <si>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</si>
  <si>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</si>
  <si>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</si>
  <si>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</si>
  <si>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</si>
  <si>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</si>
  <si>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</si>
  <si>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</si>
  <si>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</si>
  <si>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</si>
  <si>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</si>
  <si>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</si>
  <si>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</si>
  <si>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</si>
  <si>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</si>
  <si>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</si>
  <si>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</si>
  <si>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</si>
  <si>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</si>
  <si>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</si>
  <si>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</si>
  <si>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</si>
  <si>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</si>
  <si>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</si>
  <si>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</si>
  <si>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</si>
  <si>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</si>
  <si>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</si>
  <si>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</si>
  <si>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</si>
  <si>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</si>
  <si>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</si>
  <si>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</si>
  <si>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</si>
  <si>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</si>
  <si>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</si>
  <si>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</si>
  <si>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</si>
  <si>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</si>
  <si>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</si>
  <si>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</si>
  <si>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</si>
  <si>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</si>
  <si>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</si>
  <si>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</si>
  <si>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</si>
  <si>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</si>
  <si>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</si>
  <si>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</si>
  <si>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</si>
  <si>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</si>
  <si>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</si>
  <si>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</si>
  <si>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</si>
  <si>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</si>
  <si>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</si>
  <si>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</si>
  <si>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</si>
  <si>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</si>
  <si>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</si>
  <si>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</si>
  <si>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</si>
  <si>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</si>
  <si>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</si>
  <si>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</si>
  <si>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</si>
  <si>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</si>
  <si>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</si>
  <si>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</si>
  <si>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</si>
  <si>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</si>
  <si>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</si>
  <si>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</si>
  <si>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</si>
  <si>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</si>
  <si>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</si>
  <si>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</si>
  <si>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</si>
  <si>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</si>
  <si>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</si>
  <si>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</si>
  <si>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</si>
  <si>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</si>
  <si>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</si>
  <si>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</si>
  <si>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</si>
  <si>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</si>
  <si>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</si>
  <si>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</si>
  <si>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</si>
  <si>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</si>
  <si>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</si>
  <si>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</si>
  <si>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</si>
  <si>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</si>
  <si>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</si>
  <si>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</si>
  <si>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</si>
  <si>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</si>
  <si>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</si>
  <si>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</si>
  <si>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</si>
  <si>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</si>
  <si>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</si>
  <si>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</si>
  <si>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</si>
  <si>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</si>
  <si>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</si>
  <si>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</si>
  <si>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</si>
  <si>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</si>
  <si>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</si>
  <si>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</si>
  <si>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</si>
  <si>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</si>
  <si>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</si>
  <si>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</si>
  <si>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</si>
  <si>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</si>
  <si>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</si>
  <si>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</si>
  <si>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</si>
  <si>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</si>
  <si>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</si>
  <si>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</si>
  <si>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</si>
  <si>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</si>
  <si>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</si>
  <si>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</si>
  <si>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</si>
  <si>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</si>
  <si>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</si>
  <si>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</si>
  <si>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</si>
  <si>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</si>
  <si>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</si>
  <si>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</si>
  <si>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</si>
  <si>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</si>
  <si>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</si>
  <si>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</si>
  <si>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</si>
  <si>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</si>
  <si>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</si>
  <si>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</si>
  <si>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</si>
  <si>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</si>
  <si>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</si>
  <si>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</si>
  <si>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</si>
  <si>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</si>
  <si>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</si>
  <si>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</si>
  <si>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</si>
  <si>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</si>
  <si>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</si>
  <si>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</si>
  <si>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</si>
  <si>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</si>
  <si>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</si>
  <si>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</si>
  <si>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</si>
  <si>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</si>
  <si>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</si>
  <si>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</si>
  <si>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</si>
  <si>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</si>
  <si>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</si>
  <si>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</si>
  <si>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</si>
  <si>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</si>
  <si>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</si>
  <si>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</si>
  <si>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</si>
  <si>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</si>
  <si>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</si>
  <si>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</si>
  <si>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</si>
  <si>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</si>
  <si>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</si>
  <si>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</si>
  <si>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</si>
  <si>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</si>
  <si>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</si>
  <si>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</si>
  <si>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</si>
  <si>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</si>
  <si>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</si>
  <si>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</si>
  <si>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</si>
  <si>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</si>
  <si>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</si>
  <si>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</si>
  <si>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</si>
  <si>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</si>
  <si>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</si>
  <si>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</si>
  <si>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</si>
  <si>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</si>
  <si>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</si>
  <si>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</si>
  <si>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</si>
  <si>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</si>
  <si>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</si>
  <si>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</si>
  <si>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</si>
  <si>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</si>
  <si>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</si>
  <si>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</si>
  <si>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</si>
  <si>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</si>
  <si>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</si>
  <si>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</si>
  <si>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</si>
  <si>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</si>
  <si>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</si>
  <si>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</si>
  <si>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</si>
  <si>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</si>
  <si>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</si>
  <si>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</si>
  <si>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</si>
  <si>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</si>
  <si>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</si>
  <si>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</si>
  <si>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</si>
  <si>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</si>
  <si>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</si>
  <si>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</si>
  <si>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</si>
  <si>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</si>
  <si>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</si>
  <si>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</si>
  <si>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</si>
  <si>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</si>
  <si>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</si>
  <si>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</si>
  <si>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</si>
  <si>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</si>
  <si>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</si>
  <si>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</si>
  <si>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</si>
  <si>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</si>
  <si>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</si>
  <si>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</si>
  <si>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</si>
  <si>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</si>
  <si>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</si>
  <si>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</si>
  <si>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</si>
  <si>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</si>
  <si>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</si>
  <si>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</si>
  <si>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</si>
  <si>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</si>
  <si>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</si>
  <si>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</si>
  <si>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</si>
  <si>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</si>
  <si>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</si>
  <si>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</si>
  <si>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</si>
  <si>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</si>
  <si>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</si>
  <si>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</si>
  <si>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</si>
  <si>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</si>
  <si>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</si>
  <si>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</si>
  <si>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</si>
  <si>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</si>
  <si>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</si>
  <si>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</si>
  <si>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</si>
  <si>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</si>
  <si>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</si>
  <si>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</si>
  <si>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</si>
  <si>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</si>
  <si>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</si>
  <si>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</si>
  <si>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</si>
  <si>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</si>
  <si>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</si>
  <si>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</si>
  <si>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</si>
  <si>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</si>
  <si>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</si>
  <si>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</si>
  <si>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</si>
  <si>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</si>
  <si>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</si>
  <si>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</si>
  <si>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</si>
  <si>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</si>
  <si>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</si>
  <si>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</si>
  <si>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</si>
  <si>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</si>
  <si>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</si>
  <si>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</si>
  <si>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</si>
  <si>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</si>
  <si>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</si>
  <si>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</si>
  <si>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</si>
  <si>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</si>
  <si>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</si>
  <si>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</si>
  <si>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</si>
  <si>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</si>
  <si>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</si>
  <si>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</si>
  <si>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</si>
  <si>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</si>
  <si>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</si>
  <si>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</si>
  <si>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</si>
  <si>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</si>
  <si>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</si>
  <si>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</si>
  <si>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</si>
  <si>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</si>
  <si>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</si>
  <si>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</si>
  <si>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</si>
  <si>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</si>
  <si>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</si>
  <si>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</si>
  <si>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</si>
  <si>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</si>
  <si>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</si>
  <si>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</si>
  <si>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</si>
  <si>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</si>
  <si>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</si>
  <si>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</si>
  <si>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</si>
  <si>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</si>
  <si>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</si>
  <si>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</si>
  <si>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</si>
  <si>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</si>
  <si>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</si>
  <si>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</si>
  <si>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</si>
  <si>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</si>
  <si>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</si>
  <si>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</si>
  <si>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</si>
  <si>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</si>
  <si>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</si>
  <si>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</si>
  <si>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</si>
  <si>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</si>
  <si>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</si>
  <si>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</si>
  <si>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</si>
  <si>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</si>
  <si>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</si>
  <si>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</si>
  <si>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</si>
  <si>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</si>
  <si>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</si>
  <si>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</si>
  <si>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</si>
  <si>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</si>
  <si>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</si>
  <si>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</si>
  <si>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</si>
  <si>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</si>
  <si>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</si>
  <si>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</si>
  <si>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</si>
  <si>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</si>
  <si>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</si>
  <si>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</si>
  <si>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</si>
  <si>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</si>
  <si>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</si>
  <si>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</si>
  <si>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</si>
  <si>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</si>
  <si>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</si>
  <si>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</si>
  <si>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</si>
  <si>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</si>
  <si>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</si>
  <si>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</si>
  <si>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</si>
  <si>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</si>
  <si>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</si>
  <si>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</si>
  <si>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</si>
  <si>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</si>
  <si>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</si>
  <si>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</si>
  <si>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</si>
  <si>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</si>
  <si>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</si>
  <si>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</si>
  <si>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</si>
  <si>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</si>
  <si>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</si>
  <si>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</si>
  <si>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</si>
  <si>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</si>
  <si>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</si>
  <si>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</si>
  <si>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</si>
  <si>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</si>
  <si>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</si>
  <si>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</si>
  <si>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</si>
  <si>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</si>
  <si>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</si>
  <si>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</si>
  <si>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</si>
  <si>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</si>
  <si>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</si>
  <si>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</si>
  <si>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</si>
  <si>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</si>
  <si>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</si>
  <si>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</si>
  <si>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</si>
  <si>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</si>
  <si>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</si>
  <si>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</si>
  <si>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</si>
  <si>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</si>
  <si>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</si>
  <si>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</si>
  <si>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</si>
  <si>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</si>
  <si>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</si>
  <si>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</si>
  <si>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</si>
  <si>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</si>
  <si>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</si>
  <si>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</si>
  <si>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</si>
  <si>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</si>
  <si>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</si>
  <si>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</si>
  <si>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</si>
  <si>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</si>
  <si>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</si>
  <si>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</si>
  <si>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</si>
  <si>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</si>
  <si>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</si>
  <si>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</si>
  <si>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</si>
  <si>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</si>
  <si>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</si>
  <si>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</si>
  <si>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</si>
  <si>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</si>
  <si>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</si>
  <si>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</si>
  <si>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</si>
  <si>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</si>
  <si>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</si>
  <si>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</si>
  <si>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</si>
  <si>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</si>
  <si>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</si>
  <si>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</si>
  <si>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</si>
  <si>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</si>
  <si>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</si>
  <si>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</si>
  <si>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</si>
  <si>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</si>
  <si>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</si>
  <si>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</si>
  <si>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</si>
  <si>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</si>
  <si>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</si>
  <si>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</si>
  <si>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</si>
  <si>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</si>
  <si>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</si>
  <si>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</si>
  <si>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</si>
  <si>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</si>
  <si>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</si>
  <si>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</si>
  <si>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</si>
  <si>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</si>
  <si>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</si>
  <si>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</si>
  <si>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</si>
  <si>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</si>
  <si>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</si>
  <si>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</si>
  <si>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</si>
  <si>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</si>
  <si>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</si>
  <si>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</si>
  <si>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</si>
  <si>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</si>
  <si>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</si>
  <si>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</si>
  <si>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</si>
  <si>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</si>
  <si>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</si>
  <si>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</si>
  <si>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</si>
  <si>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</si>
  <si>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</si>
  <si>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</si>
  <si>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</si>
  <si>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</si>
  <si>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</si>
  <si>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</si>
  <si>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</si>
  <si>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</si>
  <si>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</si>
  <si>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</si>
  <si>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</si>
  <si>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</si>
  <si>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</si>
  <si>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</si>
  <si>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</si>
  <si>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</si>
  <si>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</si>
  <si>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</si>
  <si>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</si>
  <si>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</si>
  <si>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</si>
  <si>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</si>
  <si>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</si>
  <si>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</si>
  <si>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</si>
  <si>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</si>
  <si>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</si>
  <si>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</si>
  <si>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</si>
  <si>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</si>
  <si>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</si>
  <si>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</si>
  <si>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</si>
  <si>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</si>
  <si>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</si>
  <si>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</si>
  <si>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</si>
  <si>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</si>
  <si>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</si>
  <si>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</si>
  <si>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</si>
  <si>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</si>
  <si>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</si>
  <si>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</si>
  <si>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</si>
  <si>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</si>
  <si>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</si>
  <si>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</si>
  <si>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</si>
  <si>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</si>
  <si>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</si>
  <si>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</si>
  <si>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</si>
  <si>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</si>
  <si>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</si>
  <si>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</si>
  <si>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</si>
  <si>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</si>
  <si>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</si>
  <si>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</si>
  <si>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</si>
  <si>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</si>
  <si>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</si>
  <si>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</si>
  <si>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</si>
  <si>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</si>
  <si>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</si>
  <si>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</si>
  <si>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</si>
  <si>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</si>
  <si>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</si>
  <si>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</si>
  <si>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</si>
  <si>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</si>
  <si>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</si>
  <si>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</si>
  <si>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</si>
  <si>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</si>
  <si>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</si>
  <si>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</si>
  <si>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</si>
  <si>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</si>
  <si>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</si>
  <si>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</si>
  <si>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</si>
  <si>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</si>
  <si>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</si>
  <si>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</si>
  <si>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</si>
  <si>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</si>
  <si>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</si>
  <si>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</si>
  <si>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</si>
  <si>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</si>
  <si>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</si>
  <si>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</si>
  <si>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</si>
  <si>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</si>
  <si>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</si>
  <si>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</si>
  <si>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</si>
  <si>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</si>
  <si>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</si>
  <si>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</si>
  <si>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</si>
  <si>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</si>
  <si>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</si>
  <si>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</si>
  <si>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</si>
  <si>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</si>
  <si>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</si>
  <si>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</si>
  <si>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</si>
  <si>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</si>
  <si>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</si>
  <si>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</si>
  <si>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</si>
  <si>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</si>
  <si>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</si>
  <si>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</si>
  <si>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</si>
  <si>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</si>
  <si>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</si>
  <si>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</si>
  <si>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</si>
  <si>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</si>
  <si>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</si>
  <si>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</si>
  <si>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</si>
  <si>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</si>
  <si>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</si>
  <si>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</si>
  <si>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</si>
  <si>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</si>
  <si>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</si>
  <si>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</si>
  <si>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</si>
  <si>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</si>
  <si>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</si>
  <si>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</si>
  <si>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</si>
  <si>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</si>
  <si>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</si>
  <si>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</si>
  <si>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</si>
  <si>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</si>
  <si>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</si>
  <si>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</si>
  <si>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</si>
  <si>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</si>
  <si>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</si>
  <si>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</si>
  <si>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</si>
  <si>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</si>
  <si>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</si>
  <si>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</si>
  <si>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</si>
  <si>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</si>
  <si>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</si>
  <si>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</si>
  <si>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</si>
  <si>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</si>
  <si>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</si>
  <si>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</si>
  <si>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</si>
  <si>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</si>
  <si>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</si>
  <si>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</si>
  <si>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</si>
  <si>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</si>
  <si>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</si>
  <si>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</si>
  <si>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</si>
  <si>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</si>
  <si>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</si>
  <si>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</si>
  <si>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</si>
  <si>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</si>
  <si>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</si>
  <si>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</si>
  <si>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</si>
  <si>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</si>
  <si>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</si>
  <si>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</si>
  <si>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</si>
  <si>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</si>
  <si>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</si>
  <si>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</si>
  <si>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</si>
  <si>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</si>
  <si>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</si>
  <si>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</si>
  <si>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</si>
  <si>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</si>
  <si>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</si>
  <si>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</si>
  <si>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</si>
  <si>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</si>
  <si>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</si>
  <si>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</si>
  <si>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</si>
  <si>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</si>
  <si>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</si>
  <si>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</si>
  <si>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</si>
  <si>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</si>
  <si>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</si>
  <si>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</si>
  <si>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</si>
  <si>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</si>
  <si>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</si>
  <si>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</si>
  <si>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</si>
  <si>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</si>
  <si>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</si>
  <si>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</si>
  <si>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</si>
  <si>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</si>
  <si>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</si>
  <si>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</si>
  <si>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</si>
  <si>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</si>
  <si>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</si>
  <si>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</si>
  <si>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</si>
  <si>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</si>
  <si>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</si>
  <si>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</si>
  <si>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</si>
  <si>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</si>
  <si>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</si>
  <si>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</si>
  <si>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</si>
  <si>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</si>
  <si>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</si>
  <si>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</si>
  <si>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</si>
  <si>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</si>
  <si>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</si>
  <si>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</si>
  <si>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</si>
  <si>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</si>
  <si>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</si>
  <si>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</si>
  <si>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</si>
  <si>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</si>
  <si>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</si>
  <si>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</si>
  <si>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</si>
  <si>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</si>
  <si>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</si>
  <si>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</si>
  <si>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</si>
  <si>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</si>
  <si>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</si>
  <si>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</si>
  <si>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</si>
  <si>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</si>
  <si>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</si>
  <si>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</si>
  <si>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</si>
  <si>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</si>
  <si>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</si>
  <si>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</si>
  <si>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</si>
  <si>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</si>
  <si>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</si>
  <si>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</si>
  <si>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</si>
  <si>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</si>
  <si>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</si>
  <si>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</si>
  <si>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</si>
  <si>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</si>
  <si>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</si>
  <si>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</si>
  <si>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</si>
  <si>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</si>
  <si>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</si>
  <si>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</si>
  <si>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</si>
  <si>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</si>
  <si>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</si>
  <si>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</si>
  <si>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</si>
  <si>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</si>
  <si>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</si>
  <si>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</si>
  <si>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</si>
  <si>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</si>
  <si>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</si>
  <si>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</si>
  <si>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</si>
  <si>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</si>
  <si>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</si>
  <si>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</si>
  <si>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</si>
  <si>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</si>
  <si>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</si>
  <si>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</si>
  <si>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</si>
  <si>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</si>
  <si>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</si>
  <si>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</si>
  <si>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</si>
  <si>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</si>
  <si>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</si>
  <si>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</si>
  <si>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</si>
  <si>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</si>
  <si>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</si>
  <si>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</si>
  <si>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</si>
  <si>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</si>
  <si>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</si>
  <si>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</si>
  <si>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</si>
  <si>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</si>
  <si>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</si>
  <si>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</si>
  <si>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</si>
  <si>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</si>
  <si>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</si>
  <si>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</si>
  <si>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</si>
  <si>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</si>
  <si>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</si>
  <si>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</si>
  <si>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</si>
  <si>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</si>
  <si>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</si>
  <si>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</si>
  <si>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</si>
  <si>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</si>
  <si>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</si>
  <si>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</si>
  <si>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</si>
  <si>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</si>
  <si>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</si>
  <si>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</si>
  <si>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</si>
  <si>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</si>
  <si>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</si>
  <si>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</si>
  <si>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</si>
  <si>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</si>
  <si>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</si>
  <si>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</si>
  <si>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</si>
  <si>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</si>
  <si>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</si>
  <si>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</si>
  <si>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</si>
  <si>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</si>
  <si>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</si>
  <si>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</si>
  <si>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</si>
  <si>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</si>
  <si>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</si>
  <si>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</si>
  <si>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</si>
  <si>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</si>
  <si>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</si>
  <si>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</si>
  <si>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</si>
  <si>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</si>
  <si>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</si>
  <si>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</si>
  <si>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</si>
  <si>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</si>
  <si>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</si>
  <si>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</si>
  <si>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</si>
  <si>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</si>
  <si>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</si>
  <si>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</si>
  <si>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</si>
  <si>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</si>
  <si>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</si>
  <si>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</si>
  <si>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</si>
  <si>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</si>
  <si>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</si>
  <si>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</si>
  <si>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</si>
  <si>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</si>
  <si>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</si>
  <si>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</si>
  <si>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</si>
  <si>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</si>
  <si>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</si>
  <si>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</si>
  <si>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</si>
  <si>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</si>
  <si>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</si>
  <si>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</si>
  <si>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</si>
  <si>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</si>
  <si>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</si>
  <si>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</si>
  <si>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</si>
  <si>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</si>
  <si>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</si>
  <si>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</si>
  <si>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</si>
  <si>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</si>
  <si>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</si>
  <si>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</si>
  <si>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</si>
  <si>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</si>
  <si>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</si>
  <si>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</si>
  <si>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</si>
  <si>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</si>
  <si>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</si>
  <si>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</si>
  <si>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</si>
  <si>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</si>
  <si>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</si>
  <si>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</si>
  <si>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</si>
  <si>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</si>
  <si>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</si>
  <si>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</si>
  <si>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</si>
  <si>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</si>
  <si>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</si>
  <si>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</si>
  <si>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</si>
  <si>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</si>
  <si>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</si>
  <si>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</si>
  <si>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</si>
  <si>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</si>
  <si>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</si>
  <si>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</si>
  <si>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</si>
  <si>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</si>
  <si>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</si>
  <si>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</si>
  <si>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</si>
  <si>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</si>
  <si>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</si>
  <si>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</si>
  <si>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</si>
  <si>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</si>
  <si>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</si>
  <si>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</si>
  <si>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</si>
  <si>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</si>
  <si>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</si>
  <si>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</si>
  <si>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</si>
  <si>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</si>
  <si>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</si>
  <si>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</si>
  <si>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</si>
  <si>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</si>
  <si>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</si>
  <si>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</si>
  <si>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</si>
  <si>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</si>
  <si>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</si>
  <si>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</si>
  <si>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</si>
  <si>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</si>
  <si>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</si>
  <si>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</si>
  <si>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</si>
  <si>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</si>
  <si>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</si>
  <si>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</si>
  <si>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</si>
  <si>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</si>
  <si>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</si>
  <si>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</si>
  <si>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</si>
  <si>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</si>
  <si>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</si>
  <si>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</si>
  <si>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</si>
  <si>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</si>
  <si>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</si>
  <si>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</si>
  <si>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</si>
  <si>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</si>
  <si>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</si>
  <si>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</si>
  <si>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</si>
  <si>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</si>
  <si>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</si>
  <si>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</si>
  <si>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</si>
  <si>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</si>
  <si>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</si>
  <si>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</si>
  <si>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</si>
  <si>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</si>
  <si>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</si>
  <si>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</si>
  <si>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</si>
  <si>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</si>
  <si>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</si>
  <si>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</si>
  <si>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</si>
  <si>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</si>
  <si>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</si>
  <si>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</si>
  <si>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</si>
  <si>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</si>
  <si>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</si>
  <si>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</si>
  <si>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</si>
  <si>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</si>
  <si>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</si>
  <si>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</si>
  <si>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</si>
  <si>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</si>
  <si>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</si>
  <si>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</si>
  <si>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</si>
  <si>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</si>
  <si>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</si>
  <si>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</si>
  <si>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</si>
  <si>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</si>
  <si>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</si>
  <si>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</si>
  <si>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</si>
  <si>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</si>
  <si>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</si>
  <si>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</si>
  <si>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</si>
  <si>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</si>
  <si>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</si>
  <si>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</si>
  <si>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</si>
  <si>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</si>
  <si>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</si>
  <si>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</si>
  <si>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</si>
  <si>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</si>
  <si>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</si>
  <si>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</si>
  <si>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</si>
  <si>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</si>
  <si>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</si>
  <si>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</si>
  <si>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</si>
  <si>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</si>
  <si>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</si>
  <si>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</si>
  <si>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</si>
  <si>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</si>
  <si>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</si>
  <si>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</si>
  <si>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</si>
  <si>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</si>
  <si>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</si>
  <si>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</si>
  <si>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</si>
  <si>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</si>
  <si>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</si>
  <si>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</si>
  <si>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</si>
  <si>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</si>
  <si>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</si>
  <si>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</si>
  <si>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</si>
  <si>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</si>
  <si>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</si>
  <si>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</si>
  <si>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</si>
  <si>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</si>
  <si>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</si>
  <si>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</si>
  <si>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</si>
  <si>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</si>
  <si>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</si>
  <si>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</si>
  <si>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</si>
  <si>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</si>
  <si>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</si>
  <si>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</si>
  <si>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</si>
  <si>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</si>
  <si>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</si>
  <si>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</si>
  <si>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</si>
  <si>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</si>
  <si>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</si>
  <si>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</si>
  <si>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</si>
  <si>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</si>
  <si>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</si>
  <si>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</si>
  <si>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</si>
  <si>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</si>
  <si>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</si>
  <si>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</si>
  <si>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</si>
  <si>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</si>
  <si>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</si>
  <si>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</si>
  <si>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</si>
  <si>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</si>
  <si>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</si>
  <si>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</si>
  <si>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</si>
  <si>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</si>
  <si>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</si>
  <si>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</si>
  <si>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</si>
  <si>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</si>
  <si>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</si>
  <si>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</si>
  <si>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</si>
  <si>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</si>
  <si>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</si>
  <si>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</si>
  <si>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</si>
  <si>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</si>
  <si>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</si>
  <si>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</si>
  <si>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</si>
  <si>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</si>
  <si>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</si>
  <si>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</si>
  <si>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</si>
  <si>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</si>
  <si>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</si>
  <si>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</si>
  <si>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</si>
  <si>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</si>
  <si>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</si>
  <si>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</si>
  <si>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</si>
  <si>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</si>
  <si>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</si>
  <si>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</si>
  <si>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</si>
  <si>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</si>
  <si>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</si>
  <si>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</si>
  <si>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</si>
  <si>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</si>
  <si>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</si>
  <si>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</si>
  <si>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</si>
  <si>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</si>
  <si>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</si>
  <si>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</si>
  <si>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</si>
  <si>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</si>
  <si>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</si>
  <si>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</si>
  <si>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</si>
  <si>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</si>
  <si>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</si>
  <si>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</si>
  <si>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</si>
  <si>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</si>
  <si>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</si>
  <si>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</si>
  <si>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</si>
  <si>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</si>
  <si>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</si>
  <si>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</si>
  <si>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</si>
  <si>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</si>
  <si>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</si>
  <si>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</si>
  <si>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</si>
  <si>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</si>
  <si>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</si>
  <si>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</si>
  <si>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</si>
  <si>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</si>
  <si>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</si>
  <si>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</si>
  <si>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</si>
  <si>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</si>
  <si>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</si>
  <si>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</si>
  <si>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</si>
  <si>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</si>
  <si>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</si>
  <si>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</si>
  <si>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</si>
  <si>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</si>
  <si>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</si>
  <si>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</si>
  <si>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</si>
  <si>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</si>
  <si>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</si>
  <si>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</si>
  <si>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</si>
  <si>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</si>
  <si>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</si>
  <si>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</si>
  <si>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</si>
  <si>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</si>
  <si>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</si>
  <si>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</si>
  <si>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</si>
  <si>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</si>
  <si>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</si>
  <si>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</si>
  <si>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</si>
  <si>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</si>
  <si>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</si>
  <si>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</si>
  <si>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</si>
  <si>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</si>
  <si>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</si>
  <si>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</si>
  <si>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</si>
  <si>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</si>
  <si>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</si>
  <si>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</si>
  <si>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</si>
  <si>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</si>
  <si>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</si>
  <si>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</si>
  <si>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</si>
  <si>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</si>
  <si>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</si>
  <si>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</si>
  <si>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</si>
  <si>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</si>
  <si>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</si>
  <si>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</si>
  <si>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</si>
  <si>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</si>
  <si>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</si>
  <si>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</si>
  <si>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</si>
  <si>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</si>
  <si>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</si>
  <si>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</si>
  <si>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</si>
  <si>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</si>
  <si>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</si>
  <si>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</si>
  <si>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</si>
  <si>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</si>
  <si>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</si>
  <si>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</si>
  <si>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</si>
  <si>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</si>
  <si>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</si>
  <si>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</si>
  <si>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</si>
  <si>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</si>
  <si>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</si>
  <si>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</si>
  <si>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</si>
  <si>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</si>
  <si>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</si>
  <si>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</si>
  <si>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</si>
  <si>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</si>
  <si>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</si>
  <si>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</si>
  <si>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</si>
  <si>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</si>
  <si>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</si>
  <si>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</si>
  <si>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</si>
  <si>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</si>
  <si>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</si>
  <si>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</si>
  <si>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</si>
  <si>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</si>
  <si>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</si>
  <si>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</si>
  <si>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</si>
  <si>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</si>
  <si>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</si>
  <si>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</si>
  <si>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</si>
  <si>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</si>
  <si>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</si>
  <si>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</si>
  <si>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</si>
  <si>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</si>
  <si>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</si>
  <si>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</si>
  <si>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</si>
  <si>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</si>
  <si>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</si>
  <si>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</si>
  <si>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</si>
  <si>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</si>
  <si>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</si>
  <si>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</si>
  <si>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</si>
  <si>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</si>
  <si>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</si>
  <si>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</si>
  <si>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</si>
  <si>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</si>
  <si>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</si>
  <si>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</si>
  <si>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</si>
  <si>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</si>
  <si>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</si>
  <si>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</si>
  <si>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</si>
  <si>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</si>
  <si>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</si>
  <si>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</si>
  <si>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</si>
  <si>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</si>
  <si>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</si>
  <si>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</si>
  <si>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</si>
  <si>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</si>
  <si>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</si>
  <si>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</si>
  <si>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</si>
  <si>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</si>
  <si>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</si>
  <si>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</si>
  <si>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</si>
  <si>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</si>
  <si>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</si>
  <si>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</si>
  <si>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</si>
  <si>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</si>
  <si>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</si>
  <si>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</si>
  <si>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</si>
  <si>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</si>
  <si>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</si>
  <si>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</si>
  <si>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</si>
  <si>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</si>
  <si>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</si>
  <si>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</si>
  <si>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</si>
  <si>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</si>
  <si>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</si>
  <si>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</si>
  <si>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</si>
  <si>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</si>
  <si>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</si>
  <si>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</si>
  <si>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</si>
  <si>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</si>
  <si>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</si>
  <si>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</si>
  <si>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</si>
  <si>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</si>
  <si>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</si>
  <si>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</si>
  <si>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</si>
  <si>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</si>
  <si>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</si>
  <si>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</si>
  <si>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</si>
  <si>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</si>
  <si>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</si>
  <si>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</si>
  <si>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</si>
  <si>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</si>
  <si>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</si>
  <si>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</si>
  <si>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</si>
  <si>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</si>
  <si>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</si>
  <si>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</si>
  <si>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</si>
  <si>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</si>
  <si>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</si>
  <si>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</si>
  <si>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</si>
  <si>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</si>
  <si>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</si>
  <si>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</si>
  <si>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</si>
  <si>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</si>
  <si>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</si>
  <si>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</si>
  <si>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</si>
  <si>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</si>
  <si>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</si>
  <si>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</si>
  <si>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</si>
  <si>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</si>
  <si>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</si>
  <si>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</si>
  <si>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</si>
  <si>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</si>
  <si>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</si>
  <si>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</si>
  <si>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</si>
  <si>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</si>
  <si>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</si>
  <si>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</si>
  <si>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</si>
  <si>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</si>
  <si>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</si>
  <si>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</si>
  <si>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</si>
  <si>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</si>
  <si>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</si>
  <si>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</si>
  <si>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</si>
  <si>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</si>
  <si>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</si>
  <si>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</si>
  <si>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</si>
  <si>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</si>
  <si>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</si>
  <si>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</si>
  <si>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</si>
  <si>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</si>
  <si>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</si>
  <si>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</si>
  <si>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</si>
  <si>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</si>
  <si>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</si>
  <si>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</si>
  <si>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</si>
  <si>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</si>
  <si>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</si>
  <si>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</si>
  <si>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</si>
  <si>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</si>
  <si>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</si>
  <si>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</si>
  <si>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</si>
  <si>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</si>
  <si>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</si>
  <si>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</si>
  <si>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</si>
  <si>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</si>
  <si>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</si>
  <si>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</si>
  <si>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</si>
  <si>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</si>
  <si>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</si>
  <si>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</si>
  <si>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</si>
  <si>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</si>
  <si>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</si>
  <si>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</si>
  <si>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</si>
  <si>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</si>
  <si>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</si>
  <si>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</si>
  <si>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</si>
  <si>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</si>
  <si>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</si>
  <si>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</si>
  <si>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</si>
  <si>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</si>
  <si>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</si>
  <si>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</si>
  <si>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</si>
  <si>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</si>
  <si>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</si>
  <si>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</si>
  <si>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</si>
  <si>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</si>
  <si>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</si>
  <si>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</si>
  <si>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</si>
  <si>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</si>
  <si>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</si>
  <si>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</si>
  <si>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</si>
  <si>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</si>
  <si>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</si>
  <si>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</si>
  <si>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</si>
  <si>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</si>
  <si>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</si>
  <si>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</si>
  <si>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</si>
  <si>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</si>
  <si>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</si>
  <si>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</si>
  <si>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</si>
  <si>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</si>
  <si>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</si>
  <si>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</si>
  <si>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</si>
  <si>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</si>
  <si>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</si>
  <si>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</si>
  <si>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</si>
  <si>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</si>
  <si>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</si>
  <si>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</si>
  <si>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</si>
  <si>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</si>
  <si>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</si>
  <si>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</si>
  <si>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</si>
  <si>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</si>
  <si>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</si>
  <si>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</si>
  <si>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</si>
  <si>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</si>
  <si>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</si>
  <si>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</si>
  <si>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</si>
  <si>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</si>
  <si>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</si>
  <si>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</si>
  <si>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</si>
  <si>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</si>
  <si>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</si>
  <si>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</si>
  <si>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</si>
  <si>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</si>
  <si>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</si>
  <si>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</si>
  <si>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</si>
  <si>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</si>
  <si>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</si>
  <si>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</si>
  <si>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</si>
  <si>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</si>
  <si>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</si>
  <si>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</si>
  <si>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</si>
  <si>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</si>
  <si>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</si>
  <si>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</si>
  <si>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</si>
  <si>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</si>
  <si>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</si>
  <si>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</si>
  <si>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</si>
  <si>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</si>
  <si>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</si>
  <si>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</si>
  <si>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</si>
  <si>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</si>
  <si>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</si>
  <si>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</si>
  <si>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</si>
  <si>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</si>
  <si>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</si>
  <si>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</si>
  <si>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</si>
  <si>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</si>
  <si>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</si>
  <si>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</si>
  <si>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</si>
  <si>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</si>
  <si>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</si>
  <si>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</si>
  <si>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</si>
  <si>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</si>
  <si>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</si>
  <si>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</si>
  <si>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</si>
  <si>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</si>
  <si>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</si>
  <si>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</si>
  <si>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</si>
  <si>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</si>
  <si>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</si>
  <si>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</si>
  <si>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</si>
  <si>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</si>
  <si>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</si>
  <si>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</si>
  <si>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</si>
  <si>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</si>
  <si>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</si>
  <si>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</si>
  <si>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</si>
  <si>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</si>
  <si>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</si>
  <si>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</si>
  <si>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</si>
  <si>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</si>
  <si>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</si>
  <si>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</si>
  <si>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</si>
  <si>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</si>
  <si>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</si>
  <si>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</si>
  <si>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</si>
  <si>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</si>
  <si>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</si>
  <si>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</si>
  <si>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</si>
  <si>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</si>
  <si>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</si>
  <si>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</si>
  <si>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</si>
  <si>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</si>
  <si>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</si>
  <si>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</si>
  <si>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</si>
  <si>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</si>
  <si>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</si>
  <si>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</si>
  <si>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</si>
  <si>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</si>
  <si>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</si>
  <si>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</si>
  <si>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</si>
  <si>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</si>
  <si>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</si>
  <si>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</si>
  <si>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</si>
  <si>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access issue, site located in family building and owner phone closed</t>
  </si>
  <si>
    <t>PCM-20251119-00000204</t>
  </si>
  <si>
    <t>was night access issue / USF area team EM team on the way  150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</si>
  <si>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</si>
  <si>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</si>
  <si>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</si>
  <si>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</si>
  <si>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</si>
  <si>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</si>
  <si>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</si>
  <si>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</si>
  <si>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PCM-20251118-00002052</t>
  </si>
  <si>
    <t xml:space="preserve">Site located in deep desert &amp; dangerous area , under night access / team will check morning 			</t>
  </si>
  <si>
    <t>TT-20251118-01473</t>
  </si>
  <si>
    <t>KMS0056 site located at rooftop and team facing access issue. door is closed. saudi owner not anwering calls. Saudi coordinator engaged to check access</t>
  </si>
  <si>
    <t>PCM-20251119-00000179</t>
  </si>
  <si>
    <t xml:space="preserve">Site located in deep valleys &amp; dangerous area , under night access / team will check morning 			</t>
  </si>
  <si>
    <t>TT-20251118-02005</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</si>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</sst>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theme="1"/>
      <name val="Aptos"/>
      <charset val="1"/>
    </font>
    <font>
      <sz val="12"/>
      <color rgb="FF000000"/>
      <name val="Arial"/>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33" fillId="0" borderId="0" xfId="0" applyFont="1" applyAlignment="1">
      <alignment wrapText="1"/>
    </xf>
    <xf numFmtId="0" fontId="34" fillId="20"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6" totalsRowShown="0" headerRowDxfId="31" dataDxfId="30" headerRowBorderDxfId="28" tableBorderDxfId="29">
  <autoFilter ref="A1:L1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8" totalsRowShown="0" headerRowDxfId="15" dataDxfId="14" headerRowBorderDxfId="12" tableBorderDxfId="13">
  <autoFilter ref="A1:L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317.24983240740403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45980.19825833333</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45980.19825833333</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45980.19825833333</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45980.19825833333</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45980.19825833333</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45980.19825833333</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45980.19825833333</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45980.19825833333</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45980.19825833333</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45980.19825833333</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45980.19825833333</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45980.19825833333</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45980.19825833333</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45980.19825833333</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45980.19825833333</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45980.19825833333</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45980.19825833333</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45980.19825833333</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45980.19825833333</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45980.19825833333</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45980.19825833333</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45980.19825833333</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45980.19825833333</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45980.19825833333</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45980.19825833333</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45980.19825833333</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45980.19825833333</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45980.19825833333</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45980.19825833333</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45980.19825833333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45980.19825833333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45980.19825833333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45980.19825833333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45980.19825833333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45980.19825833333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45980.19825833333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45980.19825833333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45980.19825833333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45980.19825833333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45980.19825833333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45980.19825833333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45980.19825833333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45980.19825833333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45980.19825833333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45980.19825833333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45980.19825833333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45980.19825833333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45980.19825833333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45980.19825833333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45980.19825833333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45980.19825833333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45980.19825833333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45980.19825833333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45980.19825833333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45980.19825833333</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0D89D6FC-00A7-4DEA-9994-5A846CEC3A9D}"/>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155.19842037036869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c r="C4" s="61"/>
      <c r="D4" s="18"/>
      <c r="E4" s="84"/>
      <c r="F4" s="103"/>
      <c r="G4" s="104"/>
      <c r="H4" s="103"/>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41"/>
      <c r="E5" s="102"/>
      <c r="F5" s="103"/>
      <c r="G5" s="104">
        <f ca="1">IFERROR(NOW()-F5,"-")</f>
        <v>45980.19825833333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42"/>
      <c r="E6" s="102"/>
      <c r="F6" s="103"/>
      <c r="G6" s="104">
        <f ca="1">IFERROR(NOW()-F6,"-")</f>
        <v>45980.19825833333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45980.19825833333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45980.19825833333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45980.19825833333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45980.19825833333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45980.19825833333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45980.19825833333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45980.19825833333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45980.19825833333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45980.19825833333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45980.19825833333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45980.19825833333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45980.19825833333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45980.19825833333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45980.19825833333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45980.19825833333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45980.19825833333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45980.19825833333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45980.19825833333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45980.19825833333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45980.19825833333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45980.19825833333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45980.19825833333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45980.19825833333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45980.19825833333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45980.19825833333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45980.19825833333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45980.19825833333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45980.19825833333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45980.19825833333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45980.19825833333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45980.19825833333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45980.19825833333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45980.19825833333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45980.19825833333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45980.19825833333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45980.19825833333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45980.19825833333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45980.19825833333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45980.19825833333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45980.19825833333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45980.19825833333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45980.19825833333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45980.19825833333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45980.19825833333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45980.19825833333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45980.19825833333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45980.19825833333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45980.19825833333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45980.19825833333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45980.19825833333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45980.19825833333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45980.19825833333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45980.19825833333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45980.19825833333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45980.19825833333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45980.19825833333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45980.19825833333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45980.19825833333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45980.19825833333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45980.19825833333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45980.19825833333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45980.19825833333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45980.19825833333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45980.19825833333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45980.19825833333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45980.19825833333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45980.19825833333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45980.19825833333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45980.19825833333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45980.19825833333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45980.19825833333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45980.19825833333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45980.19825833333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45980.19825833333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45980.19825833333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45980.19825833333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45980.19825833333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45980.19825833333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45980.19825833333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45980.19825833333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45980.19825833333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45980.19825833333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45980.19825833333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45980.19825833333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45980.19825833333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45980.19825833333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45980.19825833333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45980.19825833333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45980.19825833333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45980.19825833333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45980.19825833333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45980.19825833333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45980.19825833333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45980.19825833333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45980.19825833333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45980.19825833333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45980.19825833333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45980.19825833333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45980.19825833333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45980.19825833333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45980.19825833333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45980.19825833333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45980.19825833333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45980.19825833333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45980.19825833333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45980.19825833333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45980.19825833333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45980.19825833333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45980.19825833333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45980.19825833333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45980.19825833333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45980.19825833333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45980.19825833333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45980.19825833333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45980.19825833333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45980.19825833333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45980.19825833333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45980.19825833333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45980.19825833333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45980.19825833333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45980.19825833333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45980.19825833333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45980.19825833333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45980.19825833333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45980.19825833333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45980.19825833333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45980.19825833333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45980.19825833333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45980.19825833333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45980.19825833333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45980.19825833333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45980.19825833333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45980.19825833333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45980.19825833333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45980.19825833333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45980.19825833333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45980.19825833333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45980.19825833333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45980.19825833333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45980.19825833333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45980.19825833333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45980.19825833333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45980.19825833333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45980.19825833333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45980.19825833333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45980.19825833333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45980.19825833333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45980.19825833333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45980.19825833333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45980.19825833333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45980.19825833333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45980.19825833333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45980.19825833333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45980.19825833333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45980.19825833333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45980.19825833333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45980.19825833333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45980.19825833333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45980.19825833333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45980.19825833333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45980.19825833333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45980.19825833333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45980.19825833333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45980.19825833333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45980.19825833333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45980.19825833333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45980.19825833333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45980.19825833333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45980.19825833333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45980.19825833333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45980.19825833333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45980.19825833333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45980.19825833333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45980.19825833333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45980.19825833333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45980.19825833333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45980.19825833333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45980.19825833333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45980.19825833333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45980.19825833333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45980.19825833333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45980.19825833333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45980.19825833333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45980.19825833333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45980.19825833333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45980.19825833333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45980.19825833333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45980.19825833333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45980.19825833333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45980.19825833333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45980.19825833333</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45980.19825833333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45980.19825833333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45980.19825833333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45980.19825833333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45980.19825833333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45980.19825833333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45980.19825833333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45980.19825833333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45980.19825833333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45980.19825833333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45980.19825833333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45980.19825833333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45980.19825833333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45980.19825833333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45980.19825833333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45980.19825833333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45980.19825833333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45980.19825833333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45980.19825833333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45980.19825833333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45980.19825833333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45980.19825833333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45980.19825833333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45980.19825833333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45980.19825833333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45980.19825833333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45980.19825833333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45980.19825833333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45980.19825833333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45980.19825833333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45980.19825833333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45980.19825833333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45980.19825833333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45980.19825833333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45980.19825833333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45980.19825833333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45980.19825833333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45980.19825833333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45980.19825833333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45980.19825833333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45980.19825833333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45980.19825833333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45980.19825833333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45980.19825833333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45980.19825833333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45980.19825833333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45980.19825833333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45980.19825833333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45980.19825833333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45980.19825833333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45980.19825833333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45980.19825833333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45980.19825833333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45980.19825833333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45980.19825833333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45980.19825833333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45980.19825833333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45980.19825833333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45980.19825833333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45980.19825833333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45980.19825833333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45980.19825833333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45980.19825833333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45980.19825833333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45980.19825833333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45980.19825833333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45980.19825833333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45980.19825833333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45980.19825833333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45980.19825833333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45980.19825833333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45980.19825833333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45980.19825833333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45980.19825833333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45980.19825833333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45980.19825833333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45980.19825833333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45980.19825833333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45980.19825833333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45980.19825833333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45980.19825833333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45980.19825833333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45980.19825833333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45980.19825833333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45980.19825833333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45980.19825833333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45980.19825833333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45980.19825833333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45980.19825833333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45980.19825833333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45980.19825833333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45980.19825833333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45980.19825833333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45980.19825833333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45980.19825833333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45980.19825833333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45980.19825833333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45980.19825833333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45980.19825833333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45980.19825833333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45980.19825833333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45980.19825833333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45980.19825833333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45980.19825833333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45980.19825833333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45980.19825833333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45980.19825833333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45980.19825833333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45980.19825833333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45980.19825833333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45980.19825833333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45980.19825833333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45980.19825833333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45980.19825833333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45980.19825833333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45980.19825833333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45980.19825833333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45980.19825833333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45980.19825833333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45980.19825833333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45980.19825833333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45980.19825833333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45980.19825833333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45980.19825833333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45980.19825833333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45980.19825833333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45980.19825833333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45980.19825833333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45980.19825833333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45980.19825833333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45980.19825833333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45980.19825833333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45980.19825833333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45980.19825833333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45980.19825833333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45980.19825833333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45980.19825833333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45980.19825833333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45980.19825833333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45980.19825833333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45980.19825833333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45980.19825833333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45980.19825833333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45980.19825833333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45980.19825833333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45980.19825833333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45980.19825833333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45980.19825833333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45980.19825833333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45980.19825833333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45980.19825833333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45980.19825833333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45980.19825833333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45980.19825833333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45980.19825833333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45980.19825833333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45980.19825833333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45980.19825833333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45980.19825833333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45980.19825833333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45980.19825833333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45980.19825833333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45980.19825833333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45980.19825833333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45980.19825833333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45980.19825833333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45980.19825833333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45980.19825833333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45980.19825833333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45980.19825833333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45980.19825833333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45980.19825833333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45980.19825833333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45980.19825833333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45980.19825833333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45980.19825833333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45980.19825833333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45980.19825833333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45980.19825833333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45980.19825833333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45980.19825833333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45980.19825833333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45980.19825833333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45980.19825833333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45980.19825833333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45980.19825833333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45980.19825833333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45980.19825833333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45980.19825833333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45980.19825833333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45980.19825833333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45980.19825833333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45980.19825833333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45980.19825833333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45980.19825833333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45980.19825833333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45980.19825833333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45980.19825833333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45980.19825833333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45980.19825833333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45980.19825833333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45980.19825833333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45980.19825833333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45980.19825833333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45980.19825833333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45980.19825833333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45980.19825833333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45980.19825833333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45980.19825833333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45980.19825833333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45980.19825833333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45980.19825833333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45980.19825833333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45980.19825833333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45980.19825833333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45980.19825833333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45980.19825833333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45980.19825833333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45980.19825833333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45980.19825833333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45980.19825833333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45980.19825833333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45980.19825833333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45980.19825833333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45980.19825833333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45980.19825833333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45980.19825833333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45980.19825833333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45980.19825833333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45980.19825833333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45980.19825833333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45980.19825833333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45980.19825833333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45980.19825833333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45980.19825833333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45980.19825833333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45980.19825833333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45980.19825833333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45980.19825833333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45980.19825833333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45980.19825833333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45980.19825833333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45980.19825833333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45980.19825833333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45980.19825833333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45980.19825833333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45980.19825833333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45980.19825833333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45980.19825833333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45980.19825833333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45980.19825833333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45980.19825833333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45980.19825833333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45980.19825833333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45980.19825833333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45980.19825833333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45980.19825833333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45980.19825833333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45980.19825833333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45980.19825833333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45980.19825833333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45980.19825833333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45980.19825833333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45980.19825833333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45980.19825833333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45980.19825833333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45980.19825833333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45980.19825833333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45980.19825833333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45980.19825833333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45980.19825833333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45980.19825833333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45980.19825833333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45980.19825833333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45980.19825833333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45980.19825833333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45980.19825833333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45980.19825833333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45980.19825833333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45980.19825833333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45980.19825833333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45980.19825833333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45980.19825833333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45980.19825833333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45980.19825833333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45980.19825833333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45980.19825833333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45980.19825833333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45980.19825833333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45980.19825833333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45980.19825833333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45980.19825833333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45980.19825833333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45980.19825833333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45980.19825833333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45980.19825833333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45980.19825833333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45980.19825833333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45980.19825833333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45980.19825833333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45980.19825833333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45980.19825833333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45980.19825833333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45980.19825833333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45980.19825833333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45980.19825833333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45980.19825833333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45980.19825833333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45980.19825833333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45980.19825833333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45980.19825833333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45980.19825833333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45980.19825833333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45980.19825833333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45980.19825833333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45980.19825833333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45980.19825833333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45980.19825833333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45980.19825833333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45980.19825833333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45980.19825833333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45980.19825833333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45980.19825833333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45980.19825833333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45980.19825833333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45980.19825833333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45980.19825833333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45980.19825833333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45980.19825833333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45980.19825833333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45980.19825833333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45980.19825833333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45980.19825833333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45980.19825833333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45980.19825833333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45980.19825833333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45980.19825833333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45980.19825833333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45980.19825833333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45980.19825833333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45980.19825833333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45980.19825833333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45980.19825833333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45980.19825833333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45980.19825833333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45980.19825833333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45980.19825833333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45980.19825833333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45980.19825833333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45980.19825833333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45980.19825833333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45980.19825833333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45980.19825833333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45980.19825833333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45980.19825833333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45980.19825833333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45980.19825833333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45980.19825833333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45980.19825833333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45980.19825833333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45980.19825833333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45980.19825833333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45980.19825833333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45980.19825833333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45980.19825833333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45980.19825833333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45980.19825833333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45980.19825833333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45980.19825833333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45980.19825833333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45980.19825833333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45980.19825833333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45980.19825833333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45980.19825833333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45980.19825833333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45980.19825833333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45980.19825833333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45980.19825833333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45980.19825833333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45980.19825833333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45980.19825833333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45980.19825833333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45980.19825833333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45980.19825833333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45980.19825833333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45980.19825833333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45980.19825833333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45980.19825833333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45980.19825833333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45980.19825833333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45980.19825833333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45980.19825833333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45980.19825833333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45980.19825833333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45980.19825833333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45980.19825833333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45980.19825833333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45980.19825833333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45980.19825833333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45980.19825833333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45980.19825833333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45980.19825833333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45980.19825833333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45980.19825833333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45980.19825833333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45980.19825833333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45980.19825833333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45980.19825833333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45980.19825833333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45980.19825833333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45980.19825833333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45980.19825833333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45980.19825833333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45980.19825833333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45980.19825833333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45980.19825833333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45980.19825833333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45980.19825833333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45980.19825833333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45980.19825833333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45980.19825833333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45980.19825833333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45980.19825833333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45980.19825833333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45980.19825833333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45980.19825833333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45980.19825833333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45980.19825833333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45980.19825833333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45980.19825833333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45980.19825833333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45980.19825833333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45980.19825833333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45980.19825833333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45980.19825833333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45980.19825833333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45980.19825833333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45980.19825833333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45980.19825833333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45980.19825833333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45980.19825833333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45980.19825833333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45980.19825833333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45980.19825833333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45980.19825833333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45980.19825833333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45980.19825833333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45980.19825833333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45980.19825833333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45980.19825833333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45980.19825833333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45980.19825833333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45980.19825833333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45980.19825833333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45980.19825833333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45980.19825833333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45980.19825833333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45980.19825833333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45980.19825833333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45980.19825833333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45980.19825833333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45980.19825833333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45980.19825833333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45980.19825833333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45980.19825833333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45980.19825833333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45980.19825833333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45980.19825833333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45980.19825833333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45980.19825833333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45980.19825833333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45980.19825833333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45980.19825833333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45980.19825833333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45980.19825833333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45980.19825833333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45980.19825833333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45980.19825833333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45980.19825833333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45980.19825833333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45980.19825833333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45980.19825833333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45980.19825833333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45980.19825833333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45980.19825833333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45980.19825833333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45980.19825833333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45980.19825833333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45980.19825833333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45980.19825833333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45980.19825833333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45980.19825833333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45980.19825833333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45980.19825833333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45980.19825833333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45980.19825833333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45980.19825833333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45980.19825833333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45980.19825833333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45980.19825833333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45980.19825833333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45980.19825833333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45980.19825833333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45980.19825833333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45980.19825833333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45980.19825833333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45980.19825833333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45980.19825833333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45980.19825833333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45980.19825833333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45980.19825833333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45980.19825833333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45980.19825833333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45980.19825833333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45980.19825833333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45980.19825833333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45980.19825833333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45980.19825833333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45980.19825833333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45980.19825833333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45980.19825833333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45980.19825833333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45980.19825833333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45980.19825833333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45980.19825833333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45980.19825833333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45980.19825833333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45980.19825833333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45980.19825833333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45980.19825833333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45980.19825833333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45980.19825833333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45980.19825833333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45980.19825833333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45980.19825833333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45980.19825833333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45980.19825833333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45980.19825833333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45980.19825833333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45980.19825833333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45980.19825833333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45980.19825833333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45980.19825833333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45980.19825833333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45980.19825833333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45980.19825833333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45980.19825833333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45980.19825833333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45980.19825833333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45980.19825833333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45980.19825833333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45980.19825833333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45980.19825833333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45980.19825833333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45980.19825833333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45980.19825833333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45980.19825833333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45980.19825833333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45980.19825833333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45980.19825833333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45980.19825833333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45980.19825833333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45980.19825833333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45980.19825833333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45980.19825833333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45980.19825833333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45980.19825833333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45980.19825833333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45980.19825833333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45980.19825833333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45980.19825833333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45980.19825833333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45980.19825833333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45980.19825833333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45980.19825833333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45980.19825833333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45980.19825833333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45980.19825833333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45980.19825833333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45980.19825833333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45980.19825833333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45980.19825833333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45980.19825833333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45980.19825833333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45980.19825833333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45980.19825833333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45980.19825833333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45980.19825833333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45980.19825833333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45980.19825833333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45980.19825833333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45980.19825833333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45980.19825833333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45980.19825833333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45980.19825833333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45980.19825833333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45980.19825833333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45980.19825833333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45980.19825833333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45980.19825833333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45980.19825833333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45980.19825833333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45980.19825833333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45980.19825833333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45980.19825833333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45980.19825833333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45980.19825833333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45980.19825833333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45980.19825833333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45980.19825833333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45980.19825833333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45980.19825833333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45980.19825833333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45980.19825833333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45980.19825833333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45980.19825833333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45980.19825833333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45980.19825833333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45980.19825833333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45980.19825833333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45980.19825833333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45980.19825833333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45980.19825833333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45980.19825833333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45980.19825833333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45980.19825833333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45980.19825833333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45980.19825833333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45980.19825833333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45980.19825833333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45980.19825833333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45980.19825833333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45980.19825833333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45980.19825833333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45980.19825833333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45980.19825833333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45980.19825833333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45980.19825833333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45980.19825833333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45980.19825833333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45980.19825833333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45980.19825833333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45980.19825833333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45980.19825833333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45980.19825833333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45980.19825833333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45980.19825833333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45980.19825833333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45980.19825833333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45980.19825833333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45980.19825833333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45980.19825833333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45980.19825833333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45980.19825833333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45980.19825833333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45980.19825833333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45980.19825833333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45980.19825833333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45980.19825833333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45980.19825833333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45980.19825833333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45980.19825833333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45980.19825833333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45980.19825833333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45980.19825833333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45980.19825833333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45980.19825833333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45980.19825833333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45980.19825833333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45980.19825833333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45980.19825833333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45980.19825833333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45980.19825833333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45980.19825833333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45980.19825833333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45980.19825833333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45980.19825833333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45980.19825833333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45980.19825833333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45980.19825833333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45980.19825833333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45980.19825833333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45980.19825833333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45980.19825833333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45980.19825833333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45980.19825833333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45980.19825833333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45980.19825833333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45980.19825833333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45980.19825833333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45980.19825833333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45980.19825833333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45980.19825833333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45980.19825833333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45980.19825833333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45980.19825833333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45980.19825833333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45980.19825833333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45980.19825833333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45980.19825833333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45980.19825833333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45980.19825833333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45980.19825833333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45980.19825833333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45980.19825833333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45980.19825833333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45980.19825833333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45980.198258449076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45980.198258449076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45980.198258449076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45980.198258449076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45980.198258449076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45980.198258449076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45980.198258449076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45980.198258449076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45980.198258449076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45980.198258449076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45980.198258449076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45980.198258449076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45980.198258449076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45980.198258449076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45980.198258449076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45980.198258449076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45980.198258449076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45980.198258449076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45980.198258449076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45980.198258449076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45980.198258449076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45980.198258449076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45980.198258449076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45980.198258449076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45980.198258449076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45980.198258449076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45980.198258449076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45980.198258449076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45980.198258449076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45980.198258449076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45980.198258449076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45980.198258449076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45980.198258449076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45980.198258449076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45980.198258449076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45980.198258449076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45980.198258449076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45980.198258449076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45980.198258449076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45980.198258449076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45980.198258449076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45980.198258449076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45980.198258449076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45980.198258449076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45980.198258449076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45980.198258449076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45980.198258449076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45980.198258449076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45980.198258449076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45980.198258449076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45980.198258449076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45980.198258449076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45980.198258449076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45980.198258449076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45980.198258449076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45980.198258449076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45980.198258449076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45980.198258449076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45980.198258449076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45980.198258449076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45980.198258449076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45980.198258449076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45980.198258449076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45980.198258449076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45980.198258449076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45980.198258449076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45980.198258449076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45980.198258449076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45980.198258449076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45980.198258449076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45980.198258449076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45980.198258449076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45980.198258449076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45980.198258449076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45980.198258449076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45980.198258449076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45980.198258449076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45980.198258449076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45980.198258449076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45980.198258449076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45980.198258449076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45980.198258449076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45980.198258449076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45980.198258449076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45980.198258449076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45980.198258449076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45980.198258449076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45980.198258449076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45980.198258449076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45980.198258449076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45980.198258449076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45980.198258449076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45980.198258449076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45980.198258449076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45980.198258449076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45980.198258449076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45980.198258449076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45980.198258449076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45980.198258449076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45980.198258449076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45980.198258449076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45980.198258449076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45980.198258449076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45980.198258449076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45980.198258449076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45980.198258449076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45980.198258449076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45980.198258449076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45980.198258449076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45980.198258449076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45980.198258449076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45980.198258449076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45980.198258449076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45980.198258449076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45980.198258449076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45980.198258449076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45980.198258449076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45980.198258449076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45980.198258449076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45980.198258449076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45980.198258449076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45980.198258449076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45980.198258449076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45980.198258449076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45980.198258449076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45980.198258449076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45980.198258449076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45980.198258449076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45980.198258449076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45980.198258449076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45980.198258449076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45980.198258449076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45980.198258449076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45980.198258449076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45980.198258449076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45980.198258449076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45980.198258449076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45980.198258449076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45980.198258449076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45980.198258449076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45980.198258449076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45980.198258449076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45980.198258449076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45980.198258449076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45980.198258449076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45980.198258449076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45980.198258449076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45980.198258449076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45980.198258449076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45980.198258449076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45980.198258449076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45980.198258449076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45980.198258449076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45980.198258449076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45980.198258449076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45980.198258449076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45980.198258449076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45980.198258449076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45980.198258449076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45980.198258449076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45980.198258449076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45980.198258449076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45980.198258449076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45980.198258449076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45980.198258449076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45980.198258449076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45980.198258449076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45980.198258449076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45980.198258449076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45980.198258449076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45980.198258449076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45980.198258449076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45980.198258449076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45980.198258449076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45980.198258449076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45980.198258449076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45980.198258449076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45980.198258449076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45980.198258449076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45980.198258449076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45980.198258449076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45980.198258449076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45980.198258449076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45980.198258449076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45980.198258449076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45980.198258449076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45980.198258449076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45980.198258449076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45980.198258449076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45980.198258449076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45980.198258449076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45980.198258449076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45980.198258449076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45980.198258449076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45980.198258449076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45980.198258449076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45980.198258449076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45980.198258449076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45980.198258449076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45980.198258449076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45980.198258449076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45980.198258449076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45980.198258449076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45980.198258449076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45980.198258449076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45980.198258449076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45980.198258449076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45980.198258449076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45980.198258449076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45980.198258449076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45980.198258449076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45980.198258449076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45980.198258449076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45980.198258449076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45980.198258449076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45980.198258449076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45980.198258449076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45980.198258449076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45980.198258449076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45980.198258449076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45980.198258449076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45980.198258449076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45980.198258449076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45980.198258449076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45980.198258449076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45980.198258449076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45980.198258449076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45980.198258449076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45980.198258449076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45980.198258449076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45980.198258449076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45980.198258449076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45980.198258449076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45980.198258449076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45980.198258449076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45980.198258449076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45980.198258449076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45980.198258449076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45980.198258449076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45980.198258449076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45980.198258449076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45980.198258449076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45980.198258449076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45980.198258449076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45980.198258449076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45980.198258449076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45980.198258449076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45980.198258449076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45980.198258449076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45980.198258449076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45980.198258449076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45980.198258449076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45980.198258449076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45980.198258449076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45980.198258449076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45980.198258449076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45980.198258449076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45980.198258449076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45980.198258449076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45980.198258449076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45980.198258449076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45980.198258449076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45980.198258449076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45980.198258449076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45980.198258449076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45980.198258449076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45980.198258449076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45980.198258449076</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276.71754074073397</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36966</v>
      </c>
      <c r="E3" s="94" t="s">
        <v>39100</v>
      </c>
      <c r="F3" s="95">
        <v>45980.052881944444</v>
      </c>
      <c r="G3" s="96">
        <f ca="1">IFERROR(NOW()-F3,"")</f>
        <v>0.14537638888577931</v>
      </c>
      <c r="H3" s="95">
        <v>45980.166921296295</v>
      </c>
      <c r="I3" s="113" t="str">
        <f>IFERROR(VLOOKUP(D3,DB!A:F,6,0),"")</f>
        <v>SCECO</v>
      </c>
      <c r="J3" s="113" t="str">
        <f>IFERROR(VLOOKUP(D3,DB!A:G,7,0),"")</f>
        <v>Dead</v>
      </c>
      <c r="K3" s="97" t="s">
        <v>39108</v>
      </c>
      <c r="L3" s="91" t="str">
        <f>IFERROR(VLOOKUP(D3,DB!A:I,9,0),"")</f>
        <v>Latis</v>
      </c>
    </row>
    <row r="4" spans="1:16" ht="15" customHeight="1">
      <c r="A4" s="113" t="s">
        <v>39109</v>
      </c>
      <c r="B4" s="113" t="str">
        <f>IFERROR(VLOOKUP(D4,DB!A:K,11,0),"")</f>
        <v>R4</v>
      </c>
      <c r="C4" s="93">
        <v>1</v>
      </c>
      <c r="D4" s="91" t="s">
        <v>36293</v>
      </c>
      <c r="E4" s="94" t="s">
        <v>39021</v>
      </c>
      <c r="F4" s="95">
        <v>45980.120138888888</v>
      </c>
      <c r="G4" s="96">
        <f ca="1">IFERROR(NOW()-F4,"")</f>
        <v>7.811944444256369E-2</v>
      </c>
      <c r="H4" s="95">
        <v>45980.114641203705</v>
      </c>
      <c r="I4" s="113" t="str">
        <f>IFERROR(VLOOKUP(D4,DB!A:F,6,0),"")</f>
        <v>Generator-SG</v>
      </c>
      <c r="J4" s="113" t="str">
        <f>IFERROR(VLOOKUP(D4,DB!A:G,7,0),"")</f>
        <v>No BB Shifted</v>
      </c>
      <c r="K4" s="97" t="s">
        <v>39110</v>
      </c>
      <c r="L4" s="91" t="str">
        <f>IFERROR(VLOOKUP(D4,DB!A:I,9,0),"")</f>
        <v>Latis</v>
      </c>
    </row>
    <row r="5" spans="1:16" ht="15" customHeight="1">
      <c r="A5" s="113"/>
      <c r="B5" s="113" t="str">
        <f>IFERROR(VLOOKUP(D5,DB!A:K,11,0),"")</f>
        <v/>
      </c>
      <c r="C5" s="93"/>
      <c r="D5" s="91"/>
      <c r="E5" s="94"/>
      <c r="F5" s="95"/>
      <c r="G5" s="96">
        <f ca="1">IFERROR(NOW()-F5,"")</f>
        <v>45980.19825833333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45980.19825833333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45980.19825833333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45980.19825833333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45980.19825833333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45980.19825833333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45980.19825833333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45980.19825833333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45980.19825833333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45980.19825833333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45980.19825833333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45980.19825833333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45980.19825833333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45980.19825833333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45980.19825833333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45980.19825833333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45980.19825833333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45980.19825833333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45980.19825833333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45980.19825833333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45980.19825833333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45980.19825833333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45980.19825833333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45980.19825833333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45980.19825833333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45980.19825833333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45980.19825833333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45980.19825833333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45980.19825833333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45980.19825833333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45980.19825833333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45980.19825833333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45980.19825833333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45980.19825833333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45980.19825833333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45980.19825833333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45980.19825833333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45980.19825833333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45980.19825833333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45980.19825833333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45980.19825833333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45980.19825833333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45980.19825833333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45980.19825833333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45980.19825833333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45980.19825833333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45980.19825833333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45980.19825833333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45980.19825833333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45980.19825833333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45980.19825833333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45980.19825833333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45980.19825833333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45980.19825833333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45980.19825833333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45980.19825833333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45980.19825833333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45980.19825833333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45980.19825833333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45980.19825833333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45980.19825833333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45980.19825833333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45980.19825833333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45980.19825833333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45980.19825833333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45980.19825833333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45980.19825833333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45980.19825833333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45980.19825833333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45980.19825833333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45980.19825833333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45980.19825833333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45980.19825833333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45980.19825833333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45980.19825833333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45980.19825833333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45980.19825833333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45980.19825833333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45980.19825833333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45980.19825833333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45980.19825833333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45980.19825833333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45980.19825833333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45980.19825833333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45980.19825833333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45980.19825833333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45980.19825833333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45980.19825833333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45980.19825833333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45980.19825833333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45980.19825833333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45980.19825833333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45980.19825833333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45980.19825833333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45980.19825833333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45980.19825833333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45980.19825833333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45980.19825833333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45980.19825833333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45980.19825833333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45980.19825833333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45980.19825833333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45980.19825833333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45980.19825833333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45980.19825833333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45980.19825833333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45980.19825833333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45980.19825833333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45980.19825833333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45980.19825833333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45980.19825833333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45980.19825833333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45980.19825833333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45980.19825833333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45980.19825833333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45980.19825833333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45980.19825833333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45980.19825833333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45980.19825833333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45980.19825833333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45980.19825833333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45980.19825833333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45980.19825833333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45980.19825833333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45980.19825833333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45980.19825833333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45980.19825833333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45980.19825833333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45980.19825833333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45980.19825833333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45980.19825833333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45980.19825833333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45980.19825833333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45980.19825833333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45980.19825833333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45980.19825833333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45980.19825833333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45980.19825833333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45980.19825833333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45980.19825833333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45980.19825833333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45980.19825833333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45980.19825833333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45980.19825833333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45980.19825833333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45980.19825833333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45980.19825833333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45980.19825833333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45980.19825833333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45980.19825833333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45980.19825833333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45980.19825833333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45980.19825833333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45980.19825833333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45980.19825833333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45980.19825833333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45980.19825833333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45980.19825833333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45980.19825833333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45980.19825833333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45980.19825833333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45980.19825833333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45980.19825833333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45980.19825833333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45980.19825833333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45980.19825833333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45980.19825833333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45980.19825833333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45980.19825833333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45980.19825833333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45980.19825833333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45980.19825833333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45980.19825833333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45980.19825833333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45980.19825833333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45980.19825833333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45980.19825833333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45980.19825833333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45980.19825833333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45980.19825833333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45980.19825833333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45980.19825833333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45980.19825833333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45980.19825833333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45980.19825833333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45980.19825833333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45980.19825833333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45980.19825833333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45980.19825833333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45980.19825833333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45980.19825833333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45980.19825833333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45980.19825833333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45980.19825833333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45980.19825833333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45980.19825833333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45980.19825833333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45980.19825833333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45980.19825833333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45980.19825833333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45980.19825833333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45980.19825833333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45980.19825833333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45980.19825833333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45980.19825833333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45980.19825833333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45980.19825833333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45980.19825833333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45980.19825833333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45980.19825833333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45980.19825833333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45980.19825833333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45980.19825833333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45980.19825833333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45980.19825833333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45980.19825833333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45980.19825833333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45980.19825833333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45980.19825833333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45980.19825833333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45980.19825833333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45980.19825833333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45980.19825833333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45980.19825833333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45980.19825833333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45980.19825833333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45980.19825833333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45980.19825833333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45980.19825833333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45980.19825833333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45980.19825833333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45980.19825833333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45980.19825833333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45980.19825833333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45980.19825833333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45980.19825833333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45980.19825833333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45980.19825833333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45980.19825833333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45980.19825833333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45980.19825833333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45980.19825833333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45980.19825833333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45980.19825833333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45980.19825833333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45980.19825833333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45980.19825833333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45980.19825833333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45980.19825833333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45980.19825833333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45980.19825833333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45980.19825833333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45980.19825833333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45980.19825833333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45980.19825833333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45980.19825833333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45980.19825833333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45980.19825833333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45980.19825833333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45980.19825833333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45980.19825833333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45980.19825833333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45980.19825833333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45980.19825833333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45980.19825833333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45980.19825833333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45980.19825833333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45980.19825833333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45980.19825833333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45980.19825833333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45980.19825833333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45980.19825833333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45980.19825833333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45980.19825833333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45980.19825833333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45980.19825833333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45980.19825833333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45980.19825833333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45980.19825833333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45980.19825833333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45980.19825833333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45980.19825833333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45980.19825833333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45980.19825833333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45980.19825833333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45980.19825833333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45980.19825833333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45980.19825833333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45980.19825833333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45980.19825833333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45980.19825833333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45980.19825833333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45980.19825833333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45980.19825833333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45980.19825833333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45980.19825833333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45980.19825833333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45980.19825833333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45980.19825833333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45980.19825833333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45980.19825833333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45980.19825833333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45980.19825833333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45980.19825833333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45980.19825833333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45980.19825833333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45980.19825833333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45980.19825833333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45980.19825833333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45980.19825833333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45980.19825833333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45980.19825833333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45980.19825833333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45980.19825833333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45980.19825833333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45980.19825833333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45980.19825833333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45980.19825833333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45980.19825833333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45980.19825833333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45980.19825833333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45980.19825833333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45980.19825833333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45980.19825833333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45980.19825833333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45980.19825833333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45980.19825833333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45980.19825833333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45980.19825833333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45980.19825833333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45980.19825833333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45980.19825833333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45980.19825833333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45980.19825833333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45980.19825833333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45980.19825833333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45980.19825833333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45980.19825833333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45980.19825833333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45980.19825833333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45980.19825833333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45980.19825833333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45980.19825833333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45980.19825833333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45980.19825833333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45980.19825833333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45980.19825833333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45980.19825833333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45980.19825833333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45980.19825833333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45980.19825833333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45980.19825833333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45980.19825833333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45980.19825833333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45980.19825833333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45980.19825833333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45980.19825833333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45980.19825833333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45980.19825833333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45980.19825833333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45980.19825833333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45980.19825833333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45980.19825833333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45980.19825833333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45980.19825833333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45980.19825833333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45980.19825833333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45980.19825833333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45980.19825833333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45980.19825833333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45980.19825833333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45980.19825833333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45980.19825833333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45980.19825833333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45980.19825833333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45980.19825833333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45980.19825833333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45980.19825833333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45980.19825833333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45980.19825833333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45980.19825833333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45980.19825833333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45980.19825833333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45980.19825833333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45980.19825833333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45980.19825833333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45980.19825833333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45980.19825833333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45980.19825833333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45980.19825833333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45980.19825833333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45980.19825833333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45980.19825833333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45980.19825833333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45980.19825833333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45980.19825833333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45980.19825833333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45980.19825833333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45980.19825833333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45980.19825833333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45980.19825833333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45980.19825833333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45980.19825833333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45980.19825833333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45980.19825833333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45980.19825833333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45980.19825833333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45980.19825833333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45980.19825833333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45980.19825833333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45980.19825833333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45980.19825833333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45980.19825833333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45980.19825833333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45980.19825833333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45980.19825833333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45980.19825833333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45980.19825833333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45980.19825833333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45980.19825833333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45980.19825833333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45980.19825833333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45980.19825833333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45980.19825833333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45980.19825833333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45980.19825833333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45980.19825833333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45980.19825833333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45980.19825833333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45980.19825833333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45980.19825833333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45980.19825833333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45980.19825833333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45980.19825833333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45980.19825833333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45980.19825833333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45980.19825833333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45980.19825833333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45980.19825833333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45980.19825833333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45980.19825833333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45980.19825833333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45980.19825833333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45980.19825833333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45980.19825833333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45980.19825833333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45980.19825833333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45980.19825833333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45980.19825833333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45980.19825833333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45980.19825833333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45980.19825833333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45980.19825833333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45980.19825833333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45980.19825833333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45980.19825833333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45980.19825833333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45980.19825833333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45980.19825833333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45980.19825833333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45980.19825833333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45980.19825833333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45980.19825833333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45980.19825833333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45980.19825833333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45980.19825833333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45980.19825833333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45980.19825833333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45980.19825833333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45980.19825833333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45980.19825833333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45980.19825833333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45980.19825833333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45980.19825833333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45980.19825833333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45980.19825833333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45980.19825833333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45980.19825833333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45980.19825833333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45980.19825833333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45980.19825833333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45980.19825833333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45980.19825833333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45980.19825833333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45980.19825833333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45980.19825833333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45980.19825833333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45980.19825833333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45980.19825833333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45980.19825833333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45980.19825833333</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45980.19825833333</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45980.19825833333</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45980.19825833333</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45980.19825833333</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45980.19825833333</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45980.19825833333</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8"/>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88.366198148141848</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54.009381018513523</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31.537147222217754</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2.6834550925923395</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11">
        <f ca="1">IFERROR(NOW()-F6,"")</f>
        <v>45980.19825833333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45980.19825833333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45980.19825833333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45980.19825833333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45980.19825833333</v>
      </c>
      <c r="H10" s="109"/>
      <c r="I10" s="109"/>
      <c r="J10" s="109" t="str">
        <f>IFERROR(VLOOKUP(D10,DB!A:G,7,0),"")</f>
        <v/>
      </c>
      <c r="K10" s="109"/>
      <c r="L10" s="109" t="str">
        <f>IFERROR(VLOOKUP(D10,DB!A:I,9,0),"")</f>
        <v/>
      </c>
    </row>
    <row r="11" spans="1:13">
      <c r="A11" s="109"/>
      <c r="B11" s="109" t="str">
        <f>IFERROR(VLOOKUP(D11,DB!A:K,11,0),"")</f>
        <v/>
      </c>
      <c r="C11" s="109"/>
      <c r="D11" s="109"/>
      <c r="E11" s="109"/>
      <c r="F11" s="109"/>
      <c r="G11" s="111">
        <f ca="1">IFERROR(NOW()-F11,"")</f>
        <v>45980.19825833333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45980.19825833333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45980.19825833333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45980.19825833333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45980.19825833333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45980.19825833333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45980.19825833333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45980.19825833333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45980.19825833333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45980.19825833333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45980.19825833333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45980.19825833333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45980.19825833333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45980.19825833333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45980.19825833333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45980.19825833333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45980.19825833333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45980.19825833333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45980.19825833333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45980.19825833333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45980.19825833333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45980.19825833333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45980.19825833333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45980.19825833333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45980.19825833333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45980.19825833333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45980.19825833333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45980.19825833333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45980.19825833333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45980.19825833333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45980.19825833333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45980.19825833333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45980.19825833333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45980.19825833333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45980.19825833333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45980.19825833333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45980.19825833333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45980.19825833333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45980.19825833333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45980.19825833333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45980.19825833333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45980.19825833333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45980.19825833333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45980.19825833333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45980.19825833333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45980.19825833333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45980.19825833333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45980.19825833333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45980.19825833333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45980.19825833333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45980.19825833333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45980.19825833333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45980.19825833333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45980.19825833333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45980.19825833333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45980.19825833333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45980.19825833333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45980.19825833333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45980.19825833333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45980.19825833333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45980.19825833333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45980.19825833333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45980.19825833333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45980.19825833333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45980.19825833333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45980.19825833333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45980.19825833333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45980.19825833333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45980.19825833333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45980.19825833333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45980.19825833333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45980.19825833333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45980.19825833333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45980.19825833333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45980.19825833333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45980.19825833333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45980.19825833333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45980.19825833333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45980.19825833333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45980.19825833333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45980.19825833333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45980.19825833333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45980.19825833333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45980.19825833333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45980.19825833333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45980.19825833333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45980.19825833333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45980.19825833333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45980.19825833333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45980.19825833333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45980.19825833333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45980.19825833333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45980.19825833333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45980.19825833333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45980.19825833333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45980.19825833333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45980.19825833333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45980.19825833333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45980.19825833333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45980.19825833333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45980.19825833333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45980.19825833333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45980.19825833333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45980.19825833333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45980.19825833333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45980.19825833333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45980.19825833333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45980.19825833333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45980.19825833333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45980.19825833333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45980.19825833333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45980.19825833333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45980.19825833333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45980.19825833333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45980.19825833333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45980.19825833333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45980.19825833333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45980.19825833333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45980.19825833333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45980.19825833333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45980.19825833333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45980.19825833333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45980.19825833333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45980.19825833333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45980.19825833333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45980.19825833333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45980.19825833333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45980.19825833333</v>
      </c>
      <c r="H138" s="109"/>
      <c r="I138" s="109" t="str">
        <f>IFERROR(VLOOKUP(D138,DB!A:F,6,0),"")</f>
        <v/>
      </c>
      <c r="J138" s="109" t="str">
        <f>IFERROR(VLOOKUP(D138,DB!A:G,7,0),"")</f>
        <v/>
      </c>
      <c r="K138" s="109"/>
      <c r="L138" s="109" t="str">
        <f>IFERROR(VLOOKUP(D138,DB!A:I,9,0),"")</f>
        <v/>
      </c>
    </row>
    <row r="139" spans="1:12">
      <c r="A139" s="138"/>
      <c r="B139" s="138" t="str">
        <f>IFERROR(VLOOKUP(D139,DB!A:K,11,0),"")</f>
        <v/>
      </c>
      <c r="C139" s="138"/>
      <c r="D139" s="138"/>
      <c r="E139" s="138"/>
      <c r="F139" s="139"/>
      <c r="G139" s="111">
        <f ca="1">IFERROR(NOW()-F139,"")</f>
        <v>45980.19825833333</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45980.19825833333</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45980.19825833333</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45980.19825833333</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45980.19825833333</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45980.19825833333</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45980.19825833333</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45980.19825833333</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45980.19825833333</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45980.19825833333</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45980.19825833333</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45980.19825833333</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45980.19825833333</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45980.19825833333</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45980.19825833333</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45980.19825833333</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45980.19825833333</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45980.19825833333</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45980.19825833333</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45980.19825833333</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45980.19825833333</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45980.19825833333</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45980.19825833333</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45980.19825833333</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45980.19825833333</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45980.19825833333</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45980.19825833333</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45980.19825833333</v>
      </c>
      <c r="H166" s="139"/>
      <c r="I166" s="138" t="str">
        <f>IFERROR(VLOOKUP(D166,DB!A:F,6,0),"")</f>
        <v/>
      </c>
      <c r="J166" s="138" t="str">
        <f>IFERROR(VLOOKUP(D166,DB!A:G,7,0),"")</f>
        <v/>
      </c>
      <c r="K166" s="138"/>
      <c r="L166" s="138" t="str">
        <f>IFERROR(VLOOKUP(D166,DB!A:I,9,0),"")</f>
        <v/>
      </c>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sheetData>
  <dataValidations count="2">
    <dataValidation allowBlank="1" showInputMessage="1" showErrorMessage="1" sqref="E1" xr:uid="{920C6338-E771-4DAE-8C89-92A9093EA4DE}"/>
    <dataValidation type="list" allowBlank="1" showInputMessage="1" showErrorMessage="1" sqref="E2:E1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8"/>
  <sheetViews>
    <sheetView tabSelected="1" workbookViewId="0">
      <selection activeCell="K13" sqref="K1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35644</v>
      </c>
      <c r="E2" s="109" t="s">
        <v>39021</v>
      </c>
      <c r="F2" s="121">
        <v>45979.989155092589</v>
      </c>
      <c r="G2" s="104">
        <f t="shared" ref="G2:G34" ca="1" si="0">IFERROR(NOW()-F2,"-")</f>
        <v>0.20910324074066011</v>
      </c>
      <c r="H2" s="121">
        <v>45979.989120370374</v>
      </c>
      <c r="I2" s="119" t="str">
        <f>IFERROR(VLOOKUP(D2,DB!A:F,6,0),"")</f>
        <v>SCECO</v>
      </c>
      <c r="J2" s="119" t="str">
        <f>IFERROR(VLOOKUP(D2,DB!A:G,7,0),"")</f>
        <v>Good</v>
      </c>
      <c r="K2" s="122" t="s">
        <v>39120</v>
      </c>
      <c r="L2" s="123" t="str">
        <f>IFERROR(VLOOKUP(D2,DB!A:I,9,0),"")</f>
        <v>Latis</v>
      </c>
    </row>
    <row r="3" spans="1:16382" ht="31.5" customHeight="1">
      <c r="A3" s="118" t="s">
        <v>39121</v>
      </c>
      <c r="B3" s="119" t="str">
        <f>IFERROR(VLOOKUP(D3,DB!A:K,11,0),"")</f>
        <v>R6</v>
      </c>
      <c r="C3" s="120">
        <v>1</v>
      </c>
      <c r="D3" s="119" t="s">
        <v>30280</v>
      </c>
      <c r="E3" s="109" t="s">
        <v>39021</v>
      </c>
      <c r="F3" s="121"/>
      <c r="G3" s="104">
        <f t="shared" ca="1" si="0"/>
        <v>45980.19825833333</v>
      </c>
      <c r="H3" s="121">
        <v>45980.019236111111</v>
      </c>
      <c r="I3" s="119" t="str">
        <f>IFERROR(VLOOKUP(D3,DB!A:F,6,0),"")</f>
        <v>SCECO</v>
      </c>
      <c r="J3" s="119" t="str">
        <f>IFERROR(VLOOKUP(D3,DB!A:G,7,0),"")</f>
        <v>Dead+No BB Design</v>
      </c>
      <c r="K3" s="122" t="s">
        <v>39122</v>
      </c>
      <c r="L3" s="123" t="str">
        <f>IFERROR(VLOOKUP(D3,DB!A:I,9,0),"")</f>
        <v>Latis</v>
      </c>
    </row>
    <row r="4" spans="1:16382" ht="31.5" customHeight="1">
      <c r="A4" s="118" t="s">
        <v>39123</v>
      </c>
      <c r="B4" s="119" t="str">
        <f>IFERROR(VLOOKUP(D4,DB!A:K,11,0),"")</f>
        <v>R6</v>
      </c>
      <c r="C4" s="120">
        <v>3</v>
      </c>
      <c r="D4" s="119" t="s">
        <v>38969</v>
      </c>
      <c r="E4" s="109" t="s">
        <v>39021</v>
      </c>
      <c r="F4" s="121">
        <v>45980.09888888889</v>
      </c>
      <c r="G4" s="104">
        <f t="shared" ca="1" si="0"/>
        <v>9.9369444440526422E-2</v>
      </c>
      <c r="H4" s="121">
        <v>45980.098854166667</v>
      </c>
      <c r="I4" s="119" t="str">
        <f>IFERROR(VLOOKUP(D4,DB!A:F,6,0),"")</f>
        <v>SCECO</v>
      </c>
      <c r="J4" s="119" t="str">
        <f>IFERROR(VLOOKUP(D4,DB!A:G,7,0),"")</f>
        <v>Vandalized</v>
      </c>
      <c r="K4" s="122" t="s">
        <v>39124</v>
      </c>
      <c r="L4" s="123" t="str">
        <f>IFERROR(VLOOKUP(D4,DB!A:I,9,0),"")</f>
        <v>Latis</v>
      </c>
    </row>
    <row r="5" spans="1:16382" ht="31.5" customHeight="1">
      <c r="A5" s="118" t="s">
        <v>39125</v>
      </c>
      <c r="B5" s="119" t="str">
        <f>IFERROR(VLOOKUP(D5,DB!A:K,11,0),"")</f>
        <v>R6</v>
      </c>
      <c r="C5" s="120">
        <v>1</v>
      </c>
      <c r="D5" s="119" t="s">
        <v>35029</v>
      </c>
      <c r="E5" s="109" t="s">
        <v>39021</v>
      </c>
      <c r="F5" s="121"/>
      <c r="G5" s="104">
        <f t="shared" ca="1" si="0"/>
        <v>45980.19825833333</v>
      </c>
      <c r="H5" s="121">
        <v>45979.926400462966</v>
      </c>
      <c r="I5" s="119" t="str">
        <f>IFERROR(VLOOKUP(D5,DB!A:F,6,0),"")</f>
        <v>SCECO</v>
      </c>
      <c r="J5" s="119" t="str">
        <f>IFERROR(VLOOKUP(D5,DB!A:G,7,0),"")</f>
        <v>Vandalized</v>
      </c>
      <c r="K5" s="122" t="s">
        <v>39126</v>
      </c>
      <c r="L5" s="123" t="str">
        <f>IFERROR(VLOOKUP(D5,DB!A:I,9,0),"")</f>
        <v>Latis</v>
      </c>
    </row>
    <row r="6" spans="1:16382" ht="31.5" customHeight="1">
      <c r="A6" s="118"/>
      <c r="B6" s="119" t="str">
        <f>IFERROR(VLOOKUP(D6,DB!A:K,11,0),"")</f>
        <v/>
      </c>
      <c r="C6" s="120"/>
      <c r="D6" s="119"/>
      <c r="E6" s="109"/>
      <c r="F6" s="121"/>
      <c r="G6" s="104">
        <f t="shared" ca="1" si="0"/>
        <v>45980.19825833333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45980.19825833333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45980.19825833333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45980.19825833333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45980.19825833333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45980.19825833333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45980.19825833333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45980.19825833333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45980.19825833333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45980.19825833333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45980.19825833333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45980.19825833333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45980.19825833333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45980.19825833333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45980.19825833333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45980.19825833333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45980.19825833333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45980.19825833333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45980.19825833333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45980.19825833333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45980.19825833333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45980.19825833333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45980.19825833333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45980.19825833333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45980.19825833333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45980.19825833333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45980.19825833333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45980.19825833333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45980.19825833333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ref="G35:G68" ca="1" si="1">IFERROR(NOW()-F35,"-")</f>
        <v>45980.19825833333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45980.19825833333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45980.19825833333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45980.19825833333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45980.19825833333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45980.19825833333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45980.19825833333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45980.19825833333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45980.19825833333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45980.19825833333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45980.19825833333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45980.19825833333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45980.19825833333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45980.19825833333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45980.19825833333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45980.19825833333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45980.19825833333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45980.19825833333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45980.19825833333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45980.19825833333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45980.19825833333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45980.19825833333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45980.19825833333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45980.19825833333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45980.19825833333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45980.19825833333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45980.19825833333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45980.19825833333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45980.19825833333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45980.19825833333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45980.19825833333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45980.19825833333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45980.19825833333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45980.19825833333</v>
      </c>
      <c r="H68" s="121"/>
      <c r="I68" s="119" t="str">
        <f>IFERROR(VLOOKUP(D68,DB!A:F,6,0),"")</f>
        <v/>
      </c>
      <c r="J68" s="119" t="str">
        <f>IFERROR(VLOOKUP(D68,DB!A:G,7,0),"")</f>
        <v/>
      </c>
      <c r="K68" s="122"/>
      <c r="L68" s="123" t="str">
        <f>IFERROR(VLOOKUP(D68,DB!A:I,9,0),"")</f>
        <v/>
      </c>
    </row>
  </sheetData>
  <dataValidations count="2">
    <dataValidation allowBlank="1" showInputMessage="1" showErrorMessage="1" sqref="E1" xr:uid="{9E1BC488-8814-4F8A-8DBE-742B3278AB71}"/>
    <dataValidation type="list" allowBlank="1" showInputMessage="1" showErrorMessage="1" sqref="E2:E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2025-11-19T01:45:40Z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