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566" documentId="120_S{2AC9BD13-BADA-5192-A53E-5A8FF88502F6}" xr6:coauthVersionLast="47" xr6:coauthVersionMax="47" xr10:uidLastSave="{7C05A729-853D-4419-AD5C-B1EC5B9FA754}"/>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G2" i="1"/>
  <c r="B5" i="5"/>
  <c r="G5" i="5"/>
  <c r="I5" i="5"/>
  <c r="J5" i="5"/>
  <c r="L5"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<sst xmlns="http://schemas.openxmlformats.org/spreadsheetml/2006/main" count="180281" uniqueCount="39125">
  <si>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</si>
  <si>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</si>
  <si>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</si>
  <si>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</si>
  <si>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</si>
  <si>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</si>
  <si>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</si>
  <si>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</si>
  <si>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</si>
  <si>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</si>
  <si>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</si>
  <si>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</si>
  <si>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</si>
  <si>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</si>
  <si>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</si>
  <si>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</si>
  <si>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</si>
  <si>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</si>
  <si>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</si>
  <si>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</si>
  <si>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</si>
  <si>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</si>
  <si>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</si>
  <si>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</si>
  <si>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</si>
  <si>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</si>
  <si>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</si>
  <si>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</si>
  <si>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</si>
  <si>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</si>
  <si>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</si>
  <si>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</si>
  <si>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</si>
  <si>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</si>
  <si>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</si>
  <si>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</si>
  <si>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</si>
  <si>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</si>
  <si>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</si>
  <si>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</si>
  <si>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</si>
  <si>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</si>
  <si>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</si>
  <si>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</si>
  <si>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</si>
  <si>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</si>
  <si>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</si>
  <si>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</si>
  <si>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</si>
  <si>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</si>
  <si>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</si>
  <si>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</si>
  <si>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</si>
  <si>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</si>
  <si>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</si>
  <si>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</si>
  <si>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</si>
  <si>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</si>
  <si>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</si>
  <si>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</si>
  <si>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</si>
  <si>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</si>
  <si>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</si>
  <si>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</si>
  <si>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</si>
  <si>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</si>
  <si>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</si>
  <si>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</si>
  <si>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</si>
  <si>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</si>
  <si>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</si>
  <si>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</si>
  <si>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</si>
  <si>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</si>
  <si>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</si>
  <si>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</si>
  <si>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</si>
  <si>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</si>
  <si>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</si>
  <si>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</si>
  <si>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</si>
  <si>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</si>
  <si>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</si>
  <si>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</si>
  <si>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</si>
  <si>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</si>
  <si>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</si>
  <si>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</si>
  <si>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</si>
  <si>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</si>
  <si>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</si>
  <si>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</si>
  <si>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</si>
  <si>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</si>
  <si>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</si>
  <si>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</si>
  <si>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</si>
  <si>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</si>
  <si>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</si>
  <si>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</si>
  <si>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</si>
  <si>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</si>
  <si>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</si>
  <si>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</si>
  <si>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</si>
  <si>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</si>
  <si>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</si>
  <si>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</si>
  <si>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</si>
  <si>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</si>
  <si>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</si>
  <si>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</si>
  <si>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</si>
  <si>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</si>
  <si>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</si>
  <si>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</si>
  <si>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</si>
  <si>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</si>
  <si>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</si>
  <si>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</si>
  <si>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</si>
  <si>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</si>
  <si>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</si>
  <si>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</si>
  <si>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</si>
  <si>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</si>
  <si>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</si>
  <si>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</si>
  <si>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</si>
  <si>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</si>
  <si>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</si>
  <si>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</si>
  <si>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</si>
  <si>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</si>
  <si>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</si>
  <si>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</si>
  <si>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</si>
  <si>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</si>
  <si>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</si>
  <si>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</si>
  <si>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</si>
  <si>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</si>
  <si>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</si>
  <si>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</si>
  <si>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</si>
  <si>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</si>
  <si>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</si>
  <si>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</si>
  <si>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</si>
  <si>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</si>
  <si>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</si>
  <si>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</si>
  <si>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</si>
  <si>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</si>
  <si>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</si>
  <si>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</si>
  <si>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</si>
  <si>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</si>
  <si>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</si>
  <si>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</si>
  <si>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</si>
  <si>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</si>
  <si>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</si>
  <si>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</si>
  <si>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</si>
  <si>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</si>
  <si>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</si>
  <si>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</si>
  <si>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</si>
  <si>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</si>
  <si>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</si>
  <si>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</si>
  <si>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</si>
  <si>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</si>
  <si>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</si>
  <si>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</si>
  <si>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</si>
  <si>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</si>
  <si>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</si>
  <si>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</si>
  <si>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</si>
  <si>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</si>
  <si>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</si>
  <si>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</si>
  <si>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</si>
  <si>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</si>
  <si>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</si>
  <si>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</si>
  <si>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</si>
  <si>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</si>
  <si>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</si>
  <si>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</si>
  <si>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</si>
  <si>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</si>
  <si>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</si>
  <si>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</si>
  <si>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</si>
  <si>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</si>
  <si>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</si>
  <si>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</si>
  <si>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</si>
  <si>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</si>
  <si>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</si>
  <si>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</si>
  <si>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</si>
  <si>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</si>
  <si>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</si>
  <si>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</si>
  <si>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</si>
  <si>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</si>
  <si>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</si>
  <si>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</si>
  <si>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</si>
  <si>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</si>
  <si>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</si>
  <si>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</si>
  <si>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</si>
  <si>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</si>
  <si>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</si>
  <si>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</si>
  <si>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</si>
  <si>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</si>
  <si>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</si>
  <si>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</si>
  <si>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</si>
  <si>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</si>
  <si>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</si>
  <si>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</si>
  <si>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</si>
  <si>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</si>
  <si>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</si>
  <si>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</si>
  <si>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</si>
  <si>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</si>
  <si>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</si>
  <si>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</si>
  <si>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</si>
  <si>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</si>
  <si>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</si>
  <si>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</si>
  <si>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</si>
  <si>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</si>
  <si>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</si>
  <si>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</si>
  <si>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</si>
  <si>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</si>
  <si>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</si>
  <si>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</si>
  <si>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</si>
  <si>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</si>
  <si>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</si>
  <si>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</si>
  <si>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</si>
  <si>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</si>
  <si>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</si>
  <si>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</si>
  <si>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</si>
  <si>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</si>
  <si>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</si>
  <si>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</si>
  <si>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</si>
  <si>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</si>
  <si>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</si>
  <si>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</si>
  <si>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</si>
  <si>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</si>
  <si>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</si>
  <si>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</si>
  <si>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</si>
  <si>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</si>
  <si>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</si>
  <si>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</si>
  <si>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</si>
  <si>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</si>
  <si>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</si>
  <si>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</si>
  <si>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</si>
  <si>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</si>
  <si>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</si>
  <si>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</si>
  <si>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</si>
  <si>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</si>
  <si>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</si>
  <si>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</si>
  <si>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</si>
  <si>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</si>
  <si>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</si>
  <si>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</si>
  <si>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</si>
  <si>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</si>
  <si>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</si>
  <si>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</si>
  <si>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</si>
  <si>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</si>
  <si>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</si>
  <si>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</si>
  <si>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</si>
  <si>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</si>
  <si>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</si>
  <si>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</si>
  <si>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</si>
  <si>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</si>
  <si>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</si>
  <si>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</si>
  <si>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</si>
  <si>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</si>
  <si>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</si>
  <si>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</si>
  <si>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</si>
  <si>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</si>
  <si>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</si>
  <si>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</si>
  <si>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</si>
  <si>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</si>
  <si>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</si>
  <si>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</si>
  <si>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</si>
  <si>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</si>
  <si>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</si>
  <si>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</si>
  <si>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</si>
  <si>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</si>
  <si>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</si>
  <si>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</si>
  <si>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</si>
  <si>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</si>
  <si>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</si>
  <si>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</si>
  <si>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</si>
  <si>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</si>
  <si>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</si>
  <si>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</si>
  <si>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</si>
  <si>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</si>
  <si>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</si>
  <si>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</si>
  <si>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</si>
  <si>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</si>
  <si>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</si>
  <si>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</si>
  <si>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</si>
  <si>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</si>
  <si>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</si>
  <si>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</si>
  <si>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</si>
  <si>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</si>
  <si>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</si>
  <si>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</si>
  <si>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</si>
  <si>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</si>
  <si>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</si>
  <si>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</si>
  <si>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</si>
  <si>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</si>
  <si>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</si>
  <si>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</si>
  <si>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</si>
  <si>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</si>
  <si>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</si>
  <si>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</si>
  <si>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</si>
  <si>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</si>
  <si>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</si>
  <si>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</si>
  <si>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</si>
  <si>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</si>
  <si>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</si>
  <si>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</si>
  <si>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</si>
  <si>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</si>
  <si>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</si>
  <si>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</si>
  <si>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</si>
  <si>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</si>
  <si>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</si>
  <si>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</si>
  <si>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</si>
  <si>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</si>
  <si>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</si>
  <si>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</si>
  <si>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</si>
  <si>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</si>
  <si>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</si>
  <si>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</si>
  <si>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</si>
  <si>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</si>
  <si>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</si>
  <si>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</si>
  <si>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</si>
  <si>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</si>
  <si>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</si>
  <si>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</si>
  <si>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</si>
  <si>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</si>
  <si>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</si>
  <si>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</si>
  <si>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</si>
  <si>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</si>
  <si>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</si>
  <si>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</si>
  <si>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</si>
  <si>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</si>
  <si>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</si>
  <si>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</si>
  <si>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</si>
  <si>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</si>
  <si>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</si>
  <si>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</si>
  <si>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</si>
  <si>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</si>
  <si>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</si>
  <si>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</si>
  <si>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</si>
  <si>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</si>
  <si>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</si>
  <si>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</si>
  <si>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</si>
  <si>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</si>
  <si>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</si>
  <si>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</si>
  <si>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</si>
  <si>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</si>
  <si>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</si>
  <si>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</si>
  <si>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</si>
  <si>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</si>
  <si>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</si>
  <si>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</si>
  <si>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</si>
  <si>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</si>
  <si>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</si>
  <si>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</si>
  <si>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</si>
  <si>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</si>
  <si>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</si>
  <si>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</si>
  <si>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</si>
  <si>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</si>
  <si>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</si>
  <si>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</si>
  <si>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</si>
  <si>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</si>
  <si>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</si>
  <si>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</si>
  <si>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</si>
  <si>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</si>
  <si>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</si>
  <si>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</si>
  <si>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</si>
  <si>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</si>
  <si>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</si>
  <si>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</si>
  <si>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</si>
  <si>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</si>
  <si>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</si>
  <si>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</si>
  <si>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</si>
  <si>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</si>
  <si>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</si>
  <si>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</si>
  <si>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</si>
  <si>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</si>
  <si>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</si>
  <si>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</si>
  <si>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</si>
  <si>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</si>
  <si>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</si>
  <si>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</si>
  <si>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</si>
  <si>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</si>
  <si>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</si>
  <si>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</si>
  <si>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</si>
  <si>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</si>
  <si>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</si>
  <si>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</si>
  <si>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</si>
  <si>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</si>
  <si>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</si>
  <si>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</si>
  <si>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</si>
  <si>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</si>
  <si>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</si>
  <si>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</si>
  <si>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</si>
  <si>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</si>
  <si>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</si>
  <si>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</si>
  <si>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</si>
  <si>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</si>
  <si>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</si>
  <si>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</si>
  <si>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</si>
  <si>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</si>
  <si>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</si>
  <si>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</si>
  <si>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</si>
  <si>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</si>
  <si>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</si>
  <si>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</si>
  <si>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</si>
  <si>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</si>
  <si>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</si>
  <si>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</si>
  <si>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</si>
  <si>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</si>
  <si>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</si>
  <si>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</si>
  <si>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</si>
  <si>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</si>
  <si>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</si>
  <si>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</si>
  <si>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</si>
  <si>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</si>
  <si>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</si>
  <si>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</si>
  <si>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</si>
  <si>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</si>
  <si>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</si>
  <si>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</si>
  <si>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</si>
  <si>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</si>
  <si>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</si>
  <si>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</si>
  <si>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</si>
  <si>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</si>
  <si>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</si>
  <si>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</si>
  <si>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</si>
  <si>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</si>
  <si>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</si>
  <si>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</si>
  <si>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</si>
  <si>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</si>
  <si>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</si>
  <si>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</si>
  <si>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</si>
  <si>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</si>
  <si>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</si>
  <si>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</si>
  <si>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</si>
  <si>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</si>
  <si>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</si>
  <si>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</si>
  <si>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</si>
  <si>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</si>
  <si>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</si>
  <si>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</si>
  <si>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</si>
  <si>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</si>
  <si>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</si>
  <si>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</si>
  <si>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</si>
  <si>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</si>
  <si>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</si>
  <si>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</si>
  <si>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</si>
  <si>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</si>
  <si>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</si>
  <si>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</si>
  <si>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</si>
  <si>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</si>
  <si>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</si>
  <si>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</si>
  <si>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</si>
  <si>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</si>
  <si>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</si>
  <si>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</si>
  <si>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</si>
  <si>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</si>
  <si>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</si>
  <si>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</si>
  <si>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</si>
  <si>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</si>
  <si>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</si>
  <si>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</si>
  <si>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</si>
  <si>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</si>
  <si>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</si>
  <si>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</si>
  <si>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</si>
  <si>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</si>
  <si>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</si>
  <si>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</si>
  <si>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</si>
  <si>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</si>
  <si>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</si>
  <si>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</si>
  <si>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</si>
  <si>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</si>
  <si>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</si>
  <si>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</si>
  <si>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</si>
  <si>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</si>
  <si>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</si>
  <si>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</si>
  <si>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</si>
  <si>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</si>
  <si>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</si>
  <si>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</si>
  <si>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</si>
  <si>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</si>
  <si>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</si>
  <si>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</si>
  <si>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</si>
  <si>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</si>
  <si>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</si>
  <si>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</si>
  <si>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</si>
  <si>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</si>
  <si>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</si>
  <si>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</si>
  <si>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</si>
  <si>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</si>
  <si>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</si>
  <si>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</si>
  <si>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</si>
  <si>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</si>
  <si>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</si>
  <si>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</si>
  <si>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</si>
  <si>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</si>
  <si>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</si>
  <si>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</si>
  <si>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</si>
  <si>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</si>
  <si>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</si>
  <si>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</si>
  <si>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</si>
  <si>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</si>
  <si>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</si>
  <si>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</si>
  <si>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</si>
  <si>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</si>
  <si>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</si>
  <si>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</si>
  <si>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</si>
  <si>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</si>
  <si>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</si>
  <si>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</si>
  <si>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</si>
  <si>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</si>
  <si>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</si>
  <si>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</si>
  <si>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</si>
  <si>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</si>
  <si>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</si>
  <si>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</si>
  <si>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</si>
  <si>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</si>
  <si>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</si>
  <si>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</si>
  <si>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</si>
  <si>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</si>
  <si>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</si>
  <si>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</si>
  <si>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</si>
  <si>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</si>
  <si>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</si>
  <si>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</si>
  <si>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</si>
  <si>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</si>
  <si>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</si>
  <si>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</si>
  <si>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</si>
  <si>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</si>
  <si>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</si>
  <si>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</si>
  <si>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</si>
  <si>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</si>
  <si>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</si>
  <si>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</si>
  <si>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</si>
  <si>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</si>
  <si>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</si>
  <si>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</si>
  <si>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</si>
  <si>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</si>
  <si>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</si>
  <si>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</si>
  <si>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</si>
  <si>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</si>
  <si>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</si>
  <si>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</si>
  <si>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</si>
  <si>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</si>
  <si>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</si>
  <si>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</si>
  <si>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</si>
  <si>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</si>
  <si>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</si>
  <si>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</si>
  <si>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</si>
  <si>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</si>
  <si>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</si>
  <si>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</si>
  <si>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</si>
  <si>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</si>
  <si>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</si>
  <si>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</si>
  <si>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</si>
  <si>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</si>
  <si>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</si>
  <si>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</si>
  <si>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</si>
  <si>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</si>
  <si>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</si>
  <si>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</si>
  <si>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</si>
  <si>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</si>
  <si>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</si>
  <si>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</si>
  <si>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</si>
  <si>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</si>
  <si>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</si>
  <si>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</si>
  <si>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</si>
  <si>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</si>
  <si>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</si>
  <si>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</si>
  <si>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</si>
  <si>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</si>
  <si>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</si>
  <si>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</si>
  <si>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</si>
  <si>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</si>
  <si>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</si>
  <si>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</si>
  <si>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</si>
  <si>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</si>
  <si>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</si>
  <si>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</si>
  <si>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</si>
  <si>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</si>
  <si>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</si>
  <si>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</si>
  <si>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</si>
  <si>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</si>
  <si>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</si>
  <si>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</si>
  <si>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</si>
  <si>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</si>
  <si>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</si>
  <si>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</si>
  <si>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</si>
  <si>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</si>
  <si>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</si>
  <si>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</si>
  <si>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</si>
  <si>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</si>
  <si>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</si>
  <si>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</si>
  <si>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</si>
  <si>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</si>
  <si>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</si>
  <si>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</si>
  <si>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</si>
  <si>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</si>
  <si>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</si>
  <si>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</si>
  <si>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</si>
  <si>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</si>
  <si>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</si>
  <si>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</si>
  <si>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</si>
  <si>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</si>
  <si>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</si>
  <si>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</si>
  <si>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</si>
  <si>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</si>
  <si>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</si>
  <si>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</si>
  <si>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</si>
  <si>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</si>
  <si>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</si>
  <si>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</si>
  <si>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</si>
  <si>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</si>
  <si>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</si>
  <si>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</si>
  <si>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</si>
  <si>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</si>
  <si>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</si>
  <si>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</si>
  <si>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</si>
  <si>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</si>
  <si>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</si>
  <si>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</si>
  <si>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</si>
  <si>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</si>
  <si>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</si>
  <si>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</si>
  <si>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</si>
  <si>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</si>
  <si>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</si>
  <si>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</si>
  <si>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</si>
  <si>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</si>
  <si>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</si>
  <si>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</si>
  <si>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</si>
  <si>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</si>
  <si>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</si>
  <si>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</si>
  <si>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</si>
  <si>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</si>
  <si>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</si>
  <si>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</si>
  <si>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</si>
  <si>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</si>
  <si>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</si>
  <si>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</si>
  <si>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</si>
  <si>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</si>
  <si>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</si>
  <si>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</si>
  <si>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</si>
  <si>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</si>
  <si>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</si>
  <si>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</si>
  <si>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</si>
  <si>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</si>
  <si>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</si>
  <si>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</si>
  <si>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</si>
  <si>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</si>
  <si>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</si>
  <si>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</si>
  <si>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</si>
  <si>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</si>
  <si>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</si>
  <si>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</si>
  <si>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</si>
  <si>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</si>
  <si>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</si>
  <si>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</si>
  <si>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</si>
  <si>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</si>
  <si>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</si>
  <si>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</si>
  <si>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</si>
  <si>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</si>
  <si>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</si>
  <si>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</si>
  <si>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</si>
  <si>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</si>
  <si>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</si>
  <si>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</si>
  <si>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</si>
  <si>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</si>
  <si>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</si>
  <si>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</si>
  <si>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</si>
  <si>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</si>
  <si>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</si>
  <si>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</si>
  <si>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</si>
  <si>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</si>
  <si>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</si>
  <si>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</si>
  <si>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</si>
  <si>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</si>
  <si>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</si>
  <si>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</si>
  <si>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</si>
  <si>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</si>
  <si>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</si>
  <si>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</si>
  <si>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</si>
  <si>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</si>
  <si>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</si>
  <si>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</si>
  <si>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</si>
  <si>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</si>
  <si>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</si>
  <si>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</si>
  <si>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</si>
  <si>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</si>
  <si>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</si>
  <si>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</si>
  <si>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</si>
  <si>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</si>
  <si>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</si>
  <si>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</si>
  <si>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</si>
  <si>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</si>
  <si>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</si>
  <si>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</si>
  <si>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</si>
  <si>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</si>
  <si>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</si>
  <si>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</si>
  <si>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</si>
  <si>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</si>
  <si>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</si>
  <si>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</si>
  <si>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</si>
  <si>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</si>
  <si>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</si>
  <si>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</si>
  <si>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</si>
  <si>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</si>
  <si>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</si>
  <si>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</si>
  <si>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</si>
  <si>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</si>
  <si>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</si>
  <si>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</si>
  <si>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</si>
  <si>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</si>
  <si>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</si>
  <si>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</si>
  <si>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</si>
  <si>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</si>
  <si>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</si>
  <si>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</si>
  <si>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</si>
  <si>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</si>
  <si>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</si>
  <si>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</si>
  <si>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</si>
  <si>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</si>
  <si>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</si>
  <si>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</si>
  <si>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</si>
  <si>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</si>
  <si>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</si>
  <si>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</si>
  <si>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</si>
  <si>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</si>
  <si>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</si>
  <si>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</si>
  <si>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</si>
  <si>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</si>
  <si>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</si>
  <si>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</si>
  <si>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</si>
  <si>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</si>
  <si>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</si>
  <si>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</si>
  <si>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</si>
  <si>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</si>
  <si>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</si>
  <si>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</si>
  <si>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</si>
  <si>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</si>
  <si>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</si>
  <si>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</si>
  <si>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</si>
  <si>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</si>
  <si>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</si>
  <si>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</si>
  <si>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</si>
  <si>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</si>
  <si>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</si>
  <si>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</si>
  <si>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</si>
  <si>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</si>
  <si>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</si>
  <si>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</si>
  <si>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</si>
  <si>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</si>
  <si>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</si>
  <si>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</si>
  <si>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</si>
  <si>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</si>
  <si>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</si>
  <si>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</si>
  <si>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</si>
  <si>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</si>
  <si>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</si>
  <si>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</si>
  <si>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</si>
  <si>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</si>
  <si>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</si>
  <si>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</si>
  <si>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</si>
  <si>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</si>
  <si>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</si>
  <si>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</si>
  <si>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</si>
  <si>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</si>
  <si>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</si>
  <si>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</si>
  <si>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</si>
  <si>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</si>
  <si>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</si>
  <si>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</si>
  <si>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</si>
  <si>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</si>
  <si>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</si>
  <si>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</si>
  <si>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</si>
  <si>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</si>
  <si>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</si>
  <si>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</si>
  <si>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</si>
  <si>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</si>
  <si>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</si>
  <si>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</si>
  <si>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</si>
  <si>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</si>
  <si>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</si>
  <si>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</si>
  <si>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</si>
  <si>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</si>
  <si>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</si>
  <si>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</si>
  <si>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</si>
  <si>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</si>
  <si>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</si>
  <si>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</si>
  <si>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</si>
  <si>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</si>
  <si>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</si>
  <si>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</si>
  <si>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</si>
  <si>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</si>
  <si>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</si>
  <si>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</si>
  <si>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</si>
  <si>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</si>
  <si>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</si>
  <si>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</si>
  <si>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</si>
  <si>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</si>
  <si>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</si>
  <si>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</si>
  <si>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</si>
  <si>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</si>
  <si>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</si>
  <si>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</si>
  <si>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</si>
  <si>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</si>
  <si>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</si>
  <si>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</si>
  <si>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</si>
  <si>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</si>
  <si>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</si>
  <si>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</si>
  <si>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</si>
  <si>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</si>
  <si>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</si>
  <si>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</si>
  <si>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</si>
  <si>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</si>
  <si>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</si>
  <si>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</si>
  <si>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</si>
  <si>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</si>
  <si>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</si>
  <si>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</si>
  <si>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</si>
  <si>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</si>
  <si>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</si>
  <si>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</si>
  <si>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</si>
  <si>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</si>
  <si>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</si>
  <si>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</si>
  <si>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</si>
  <si>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</si>
  <si>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</si>
  <si>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</si>
  <si>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</si>
  <si>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</si>
  <si>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</si>
  <si>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</si>
  <si>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</si>
  <si>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</si>
  <si>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</si>
  <si>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</si>
  <si>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</si>
  <si>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</si>
  <si>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</si>
  <si>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</si>
  <si>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</si>
  <si>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</si>
  <si>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</si>
  <si>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</si>
  <si>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</si>
  <si>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</si>
  <si>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</si>
  <si>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</si>
  <si>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</si>
  <si>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</si>
  <si>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</si>
  <si>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</si>
  <si>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</si>
  <si>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</si>
  <si>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</si>
  <si>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</si>
  <si>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</si>
  <si>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</si>
  <si>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</si>
  <si>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</si>
  <si>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</si>
  <si>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</si>
  <si>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</si>
  <si>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</si>
  <si>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</si>
  <si>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</si>
  <si>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</si>
  <si>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</si>
  <si>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</si>
  <si>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</si>
  <si>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</si>
  <si>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</si>
  <si>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</si>
  <si>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</si>
  <si>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</si>
  <si>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</si>
  <si>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</si>
  <si>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</si>
  <si>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</si>
  <si>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</si>
  <si>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</si>
  <si>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</si>
  <si>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</si>
  <si>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</si>
  <si>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</si>
  <si>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</si>
  <si>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</si>
  <si>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</si>
  <si>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</si>
  <si>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</si>
  <si>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</si>
  <si>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</si>
  <si>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</si>
  <si>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</si>
  <si>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</si>
  <si>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</si>
  <si>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</si>
  <si>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</si>
  <si>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</si>
  <si>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</si>
  <si>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</si>
  <si>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</si>
  <si>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</si>
  <si>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</si>
  <si>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</si>
  <si>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</si>
  <si>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</si>
  <si>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</si>
  <si>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</si>
  <si>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</si>
  <si>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</si>
  <si>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</si>
  <si>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</si>
  <si>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</si>
  <si>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</si>
  <si>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</si>
  <si>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</si>
  <si>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</si>
  <si>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</si>
  <si>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</si>
  <si>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</si>
  <si>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</si>
  <si>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</si>
  <si>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</si>
  <si>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</si>
  <si>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</si>
  <si>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</si>
  <si>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</si>
  <si>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</si>
  <si>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</si>
  <si>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</si>
  <si>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</si>
  <si>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</si>
  <si>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</si>
  <si>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</si>
  <si>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</si>
  <si>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</si>
  <si>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</si>
  <si>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</si>
  <si>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</si>
  <si>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</si>
  <si>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</si>
  <si>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</si>
  <si>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</si>
  <si>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</si>
  <si>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</si>
  <si>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</si>
  <si>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</si>
  <si>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</si>
  <si>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</si>
  <si>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</si>
  <si>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</si>
  <si>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</si>
  <si>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</si>
  <si>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</si>
  <si>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</si>
  <si>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</si>
  <si>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</si>
  <si>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</si>
  <si>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</si>
  <si>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</si>
  <si>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</si>
  <si>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</si>
  <si>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</si>
  <si>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</si>
  <si>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</si>
  <si>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</si>
  <si>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</si>
  <si>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</si>
  <si>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</si>
  <si>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</si>
  <si>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</si>
  <si>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</si>
  <si>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</si>
  <si>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</si>
  <si>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</si>
  <si>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</si>
  <si>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</si>
  <si>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</si>
  <si>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</si>
  <si>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</si>
  <si>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</si>
  <si>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</si>
  <si>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</si>
  <si>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</si>
  <si>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</si>
  <si>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</si>
  <si>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</si>
  <si>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</si>
  <si>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</si>
  <si>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</si>
  <si>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</si>
  <si>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</si>
  <si>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</si>
  <si>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</si>
  <si>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</si>
  <si>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</si>
  <si>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</si>
  <si>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</si>
  <si>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</si>
  <si>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</si>
  <si>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</si>
  <si>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</si>
  <si>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</si>
  <si>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</si>
  <si>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</si>
  <si>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</si>
  <si>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</si>
  <si>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</si>
  <si>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</si>
  <si>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</si>
  <si>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</si>
  <si>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</si>
  <si>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</si>
  <si>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</si>
  <si>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</si>
  <si>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</si>
  <si>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</si>
  <si>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</si>
  <si>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</si>
  <si>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</si>
  <si>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</si>
  <si>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</si>
  <si>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</si>
  <si>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</si>
  <si>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</si>
  <si>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</si>
  <si>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</si>
  <si>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</si>
  <si>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</si>
  <si>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</si>
  <si>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</si>
  <si>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</si>
  <si>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</si>
  <si>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</si>
  <si>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</si>
  <si>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</si>
  <si>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</si>
  <si>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</si>
  <si>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</si>
  <si>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</si>
  <si>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</si>
  <si>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</si>
  <si>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</si>
  <si>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</si>
  <si>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</si>
  <si>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</si>
  <si>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</si>
  <si>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</si>
  <si>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</si>
  <si>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</si>
  <si>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</si>
  <si>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</si>
  <si>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</si>
  <si>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</si>
  <si>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</si>
  <si>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</si>
  <si>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</si>
  <si>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</si>
  <si>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</si>
  <si>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</si>
  <si>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</si>
  <si>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</si>
  <si>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</si>
  <si>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</si>
  <si>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</si>
  <si>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</si>
  <si>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</si>
  <si>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</si>
  <si>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</si>
  <si>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</si>
  <si>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</si>
  <si>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</si>
  <si>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</si>
  <si>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</si>
  <si>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</si>
  <si>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</si>
  <si>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</si>
  <si>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</si>
  <si>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</si>
  <si>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</si>
  <si>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</si>
  <si>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</si>
  <si>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</si>
  <si>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</si>
  <si>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</si>
  <si>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</si>
  <si>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</si>
  <si>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</si>
  <si>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</si>
  <si>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</si>
  <si>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</si>
  <si>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</si>
  <si>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</si>
  <si>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</si>
  <si>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</si>
  <si>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</si>
  <si>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</si>
  <si>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</si>
  <si>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</si>
  <si>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</si>
  <si>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</si>
  <si>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</si>
  <si>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</si>
  <si>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</si>
  <si>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</si>
  <si>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</si>
  <si>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</si>
  <si>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</si>
  <si>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</si>
  <si>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</si>
  <si>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</si>
  <si>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</si>
  <si>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</si>
  <si>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</si>
  <si>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</si>
  <si>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</si>
  <si>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</si>
  <si>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</si>
  <si>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</si>
  <si>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</si>
  <si>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</si>
  <si>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</si>
  <si>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</si>
  <si>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</si>
  <si>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</si>
  <si>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</si>
  <si>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</si>
  <si>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</si>
  <si>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</si>
  <si>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</si>
  <si>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</si>
  <si>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</si>
  <si>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</si>
  <si>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</si>
  <si>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</si>
  <si>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</si>
  <si>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</si>
  <si>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</si>
  <si>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</si>
  <si>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</si>
  <si>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</si>
  <si>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</si>
  <si>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</si>
  <si>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</si>
  <si>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</si>
  <si>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</si>
  <si>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</si>
  <si>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</si>
  <si>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</si>
  <si>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</si>
  <si>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</si>
  <si>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</si>
  <si>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</si>
  <si>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</si>
  <si>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</si>
  <si>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</si>
  <si>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</si>
  <si>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</si>
  <si>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</si>
  <si>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</si>
  <si>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</si>
  <si>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</si>
  <si>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</si>
  <si>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</si>
  <si>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</si>
  <si>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</si>
  <si>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</si>
  <si>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</si>
  <si>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</si>
  <si>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</si>
  <si>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</si>
  <si>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</si>
  <si>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</si>
  <si>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</si>
  <si>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</si>
  <si>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</si>
  <si>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</si>
  <si>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</si>
  <si>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</si>
  <si>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</si>
  <si>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</si>
  <si>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</si>
  <si>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</si>
  <si>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</si>
  <si>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</si>
  <si>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</si>
  <si>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</si>
  <si>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</si>
  <si>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</si>
  <si>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</si>
  <si>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</si>
  <si>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</si>
  <si>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</si>
  <si>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</si>
  <si>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</si>
  <si>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</si>
  <si>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</si>
  <si>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</si>
  <si>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</si>
  <si>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</si>
  <si>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</si>
  <si>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</si>
  <si>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</si>
  <si>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</si>
  <si>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</si>
  <si>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</si>
  <si>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</si>
  <si>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</si>
  <si>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</si>
  <si>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</si>
  <si>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</si>
  <si>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</si>
  <si>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</si>
  <si>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</si>
  <si>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</si>
  <si>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</si>
  <si>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</si>
  <si>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</si>
  <si>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</si>
  <si>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</si>
  <si>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</si>
  <si>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</si>
  <si>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</si>
  <si>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</si>
  <si>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</si>
  <si>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</si>
  <si>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</si>
  <si>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</si>
  <si>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</si>
  <si>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</si>
  <si>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</si>
  <si>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</si>
  <si>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</si>
  <si>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</si>
  <si>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</si>
  <si>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</si>
  <si>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</si>
  <si>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</si>
  <si>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</si>
  <si>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</si>
  <si>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</si>
  <si>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</si>
  <si>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</si>
  <si>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</si>
  <si>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</si>
  <si>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</si>
  <si>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</si>
  <si>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</si>
  <si>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</si>
  <si>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</si>
  <si>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</si>
  <si>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</si>
  <si>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</si>
  <si>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</si>
  <si>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</si>
  <si>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</si>
  <si>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</si>
  <si>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</si>
  <si>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</si>
  <si>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</si>
  <si>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</si>
  <si>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</si>
  <si>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</si>
  <si>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</si>
  <si>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</si>
  <si>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</si>
  <si>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</si>
  <si>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</si>
  <si>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</si>
  <si>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</si>
  <si>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</si>
  <si>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</si>
  <si>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</si>
  <si>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</si>
  <si>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</si>
  <si>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</si>
  <si>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</si>
  <si>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</si>
  <si>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</si>
  <si>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</si>
  <si>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</si>
  <si>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</si>
  <si>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</si>
  <si>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</si>
  <si>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</si>
  <si>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</si>
  <si>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</si>
  <si>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</si>
  <si>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</si>
  <si>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</si>
  <si>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</si>
  <si>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</si>
  <si>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</si>
  <si>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</si>
  <si>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</si>
  <si>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</si>
  <si>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</si>
  <si>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</si>
  <si>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</si>
  <si>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</si>
  <si>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</si>
  <si>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</si>
  <si>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</si>
  <si>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</si>
  <si>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</si>
  <si>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</si>
  <si>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</si>
  <si>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</si>
  <si>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</si>
  <si>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</si>
  <si>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</si>
  <si>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</si>
  <si>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</si>
  <si>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</si>
  <si>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</si>
  <si>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</si>
  <si>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</si>
  <si>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</si>
  <si>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</si>
  <si>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</si>
  <si>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</si>
  <si>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</si>
  <si>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</si>
  <si>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</si>
  <si>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</si>
  <si>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</si>
  <si>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</si>
  <si>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</si>
  <si>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</si>
  <si>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</si>
  <si>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</si>
  <si>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</si>
  <si>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</si>
  <si>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</si>
  <si>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</si>
  <si>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</si>
  <si>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</si>
  <si>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</si>
  <si>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</si>
  <si>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</si>
  <si>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</si>
  <si>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</si>
  <si>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</si>
  <si>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</si>
  <si>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</si>
  <si>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</si>
  <si>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</si>
  <si>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</si>
  <si>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</si>
  <si>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</si>
  <si>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</si>
  <si>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</si>
  <si>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</si>
  <si>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</si>
  <si>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</si>
  <si>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</si>
  <si>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</si>
  <si>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</si>
  <si>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</si>
  <si>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</si>
  <si>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</si>
  <si>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</si>
  <si>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</si>
  <si>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</si>
  <si>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</si>
  <si>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</si>
  <si>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</si>
  <si>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</si>
  <si>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</si>
  <si>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</si>
  <si>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</si>
  <si>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</si>
  <si>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</si>
  <si>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</si>
  <si>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</si>
  <si>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</si>
  <si>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</si>
  <si>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</si>
  <si>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</si>
  <si>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</si>
  <si>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</si>
  <si>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</si>
  <si>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</si>
  <si>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</si>
  <si>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</si>
  <si>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</si>
  <si>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</si>
  <si>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</si>
  <si>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</si>
  <si>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</si>
  <si>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</si>
  <si>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</si>
  <si>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</si>
  <si>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</si>
  <si>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</si>
  <si>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</si>
  <si>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</si>
  <si>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</si>
  <si>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</si>
  <si>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</si>
  <si>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</si>
  <si>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</si>
  <si>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</si>
  <si>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</si>
  <si>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</si>
  <si>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</si>
  <si>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</si>
  <si>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</si>
  <si>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</si>
  <si>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</si>
  <si>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</si>
  <si>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</si>
  <si>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</si>
  <si>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</si>
  <si>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</si>
  <si>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</si>
  <si>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</si>
  <si>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</si>
  <si>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</si>
  <si>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</si>
  <si>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</si>
  <si>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</si>
  <si>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</si>
  <si>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</si>
  <si>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</si>
  <si>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</si>
  <si>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</si>
  <si>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</si>
  <si>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</si>
  <si>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</si>
  <si>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</si>
  <si>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</si>
  <si>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</si>
  <si>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</si>
  <si>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</si>
  <si>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</si>
  <si>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</si>
  <si>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</si>
  <si>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</si>
  <si>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</si>
  <si>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</si>
  <si>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</si>
  <si>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</si>
  <si>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</si>
  <si>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</si>
  <si>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</si>
  <si>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</si>
  <si>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</si>
  <si>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</si>
  <si>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</si>
  <si>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</si>
  <si>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</si>
  <si>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</si>
  <si>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</si>
  <si>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</si>
  <si>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</si>
  <si>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</si>
  <si>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</si>
  <si>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</si>
  <si>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</si>
  <si>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</si>
  <si>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</si>
  <si>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</si>
  <si>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</si>
  <si>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</si>
  <si>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</si>
  <si>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</si>
  <si>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</si>
  <si>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</si>
  <si>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</si>
  <si>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</si>
  <si>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</si>
  <si>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</si>
  <si>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</si>
  <si>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</si>
  <si>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</si>
  <si>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</si>
  <si>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</si>
  <si>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</si>
  <si>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</si>
  <si>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</si>
  <si>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</si>
  <si>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</si>
  <si>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</si>
  <si>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</si>
  <si>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</si>
  <si>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</si>
  <si>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</si>
  <si>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</si>
  <si>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</si>
  <si>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</si>
  <si>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</si>
  <si>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</si>
  <si>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</si>
  <si>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</si>
  <si>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</si>
  <si>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</si>
  <si>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</si>
  <si>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</si>
  <si>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</si>
  <si>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</si>
  <si>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</si>
  <si>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</si>
  <si>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</si>
  <si>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</si>
  <si>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</si>
  <si>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</si>
  <si>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</si>
  <si>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</si>
  <si>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</si>
  <si>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</si>
  <si>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</si>
  <si>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</si>
  <si>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</si>
  <si>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</si>
  <si>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</si>
  <si>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</si>
  <si>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</si>
  <si>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</si>
  <si>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</si>
  <si>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</si>
  <si>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</si>
  <si>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</si>
  <si>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</si>
  <si>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</si>
  <si>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</si>
  <si>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</si>
  <si>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</si>
  <si>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</si>
  <si>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</si>
  <si>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</si>
  <si>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</si>
  <si>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</si>
  <si>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</si>
  <si>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</si>
  <si>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</si>
  <si>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</si>
  <si>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</si>
  <si>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</si>
  <si>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</si>
  <si>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</si>
  <si>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</si>
  <si>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</si>
  <si>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</si>
  <si>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</si>
  <si>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</si>
  <si>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</si>
  <si>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</si>
  <si>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</si>
  <si>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</si>
  <si>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</si>
  <si>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</si>
  <si>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</si>
  <si>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</si>
  <si>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</si>
  <si>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</si>
  <si>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</si>
  <si>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</si>
  <si>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</si>
  <si>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</si>
  <si>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</si>
  <si>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</si>
  <si>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</si>
  <si>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</si>
  <si>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</si>
  <si>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</si>
  <si>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</si>
  <si>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</si>
  <si>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</si>
  <si>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</si>
  <si>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</si>
  <si>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</si>
  <si>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</si>
  <si>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</si>
  <si>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</si>
  <si>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</si>
  <si>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</si>
  <si>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</si>
  <si>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</si>
  <si>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</si>
  <si>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</si>
  <si>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</si>
  <si>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</si>
  <si>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</si>
  <si>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</si>
  <si>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</si>
  <si>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</si>
  <si>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</si>
  <si>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</si>
  <si>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</si>
  <si>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</si>
  <si>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</si>
  <si>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</si>
  <si>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</si>
  <si>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</si>
  <si>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</si>
  <si>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</si>
  <si>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</si>
  <si>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</si>
  <si>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</si>
  <si>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</si>
  <si>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</si>
  <si>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</si>
  <si>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</si>
  <si>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</si>
  <si>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</si>
  <si>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</si>
  <si>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</si>
  <si>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</si>
  <si>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</si>
  <si>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</si>
  <si>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</si>
  <si>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</si>
  <si>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</si>
  <si>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</si>
  <si>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</si>
  <si>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</si>
  <si>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</si>
  <si>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</si>
  <si>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</si>
  <si>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</si>
  <si>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</si>
  <si>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</si>
  <si>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</si>
  <si>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</si>
  <si>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</si>
  <si>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</si>
  <si>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</si>
  <si>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</si>
  <si>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</si>
  <si>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</si>
  <si>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</si>
  <si>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</si>
  <si>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</si>
  <si>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</si>
  <si>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</si>
  <si>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</si>
  <si>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</si>
  <si>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</si>
  <si>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</si>
  <si>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</si>
  <si>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</si>
  <si>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</si>
  <si>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</si>
  <si>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</si>
  <si>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</si>
  <si>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</si>
  <si>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</si>
  <si>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</si>
  <si>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</si>
  <si>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</si>
  <si>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</si>
  <si>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</si>
  <si>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</si>
  <si>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</si>
  <si>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</si>
  <si>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</si>
  <si>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</si>
  <si>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</si>
  <si>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</si>
  <si>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</si>
  <si>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</si>
  <si>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</si>
  <si>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</si>
  <si>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</si>
  <si>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</si>
  <si>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</si>
  <si>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</si>
  <si>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</si>
  <si>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</si>
  <si>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</si>
  <si>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</si>
  <si>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</si>
  <si>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</si>
  <si>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</si>
  <si>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</si>
  <si>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</si>
  <si>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</si>
  <si>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</si>
  <si>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</si>
  <si>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</si>
  <si>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</si>
  <si>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</si>
  <si>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</si>
  <si>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</si>
  <si>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</si>
  <si>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</si>
  <si>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</si>
  <si>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</si>
  <si>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</si>
  <si>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</si>
  <si>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</si>
  <si>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</si>
  <si>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</si>
  <si>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</si>
  <si>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</si>
  <si>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</si>
  <si>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</si>
  <si>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</si>
  <si>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</si>
  <si>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</si>
  <si>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</si>
  <si>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</si>
  <si>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</si>
  <si>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</si>
  <si>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</si>
  <si>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</si>
  <si>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</si>
  <si>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</si>
  <si>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</si>
  <si>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</si>
  <si>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</si>
  <si>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</si>
  <si>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</si>
  <si>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</si>
  <si>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</si>
  <si>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</si>
  <si>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</si>
  <si>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</si>
  <si>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</si>
  <si>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</si>
  <si>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</si>
  <si>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</si>
  <si>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</si>
  <si>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</si>
  <si>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</si>
  <si>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</si>
  <si>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</si>
  <si>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</si>
  <si>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</si>
  <si>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</si>
  <si>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</si>
  <si>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</si>
  <si>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</si>
  <si>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</si>
  <si>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</si>
  <si>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</si>
  <si>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</si>
  <si>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</si>
  <si>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</si>
  <si>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</si>
  <si>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</si>
  <si>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</si>
  <si>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</si>
  <si>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</si>
  <si>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</si>
  <si>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</si>
  <si>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</si>
  <si>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</si>
  <si>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</si>
  <si>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</si>
  <si>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</si>
  <si>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</si>
  <si>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</si>
  <si>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</si>
  <si>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</si>
  <si>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</si>
  <si>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</si>
  <si>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</si>
  <si>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</si>
  <si>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</si>
  <si>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</si>
  <si>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</si>
  <si>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</si>
  <si>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</si>
  <si>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</si>
  <si>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</si>
  <si>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</si>
  <si>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</si>
  <si>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</si>
  <si>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</si>
  <si>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</si>
  <si>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</si>
  <si>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</si>
  <si>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</si>
  <si>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</si>
  <si>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</si>
  <si>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</si>
  <si>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</si>
  <si>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</si>
  <si>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</si>
  <si>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</si>
  <si>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</si>
  <si>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</si>
  <si>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</si>
  <si>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</si>
  <si>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</si>
  <si>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</si>
  <si>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</si>
  <si>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</si>
  <si>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</si>
  <si>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</si>
  <si>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</si>
  <si>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</si>
  <si>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</si>
  <si>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</si>
  <si>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</si>
  <si>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</si>
  <si>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</si>
  <si>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</si>
  <si>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</si>
  <si>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</si>
  <si>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</si>
  <si>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</si>
  <si>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</si>
  <si>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</si>
  <si>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</si>
  <si>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</si>
  <si>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</si>
  <si>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</si>
  <si>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</si>
  <si>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</si>
  <si>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</si>
  <si>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</si>
  <si>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</si>
  <si>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</si>
  <si>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</si>
  <si>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</si>
  <si>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</si>
  <si>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</si>
  <si>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</si>
  <si>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</si>
  <si>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</si>
  <si>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</si>
  <si>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</si>
  <si>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</si>
  <si>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</si>
  <si>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</si>
  <si>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</si>
  <si>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</si>
  <si>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</si>
  <si>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</si>
  <si>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</si>
  <si>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</si>
  <si>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</si>
  <si>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</si>
  <si>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</si>
  <si>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</si>
  <si>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</si>
  <si>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</si>
  <si>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</si>
  <si>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</si>
  <si>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</si>
  <si>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</si>
  <si>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</si>
  <si>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</si>
  <si>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</si>
  <si>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</si>
  <si>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</si>
  <si>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</si>
  <si>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</si>
  <si>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</si>
  <si>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</si>
  <si>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</si>
  <si>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</si>
  <si>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</si>
  <si>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</si>
  <si>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</si>
  <si>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</si>
  <si>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</si>
  <si>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</si>
  <si>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</si>
  <si>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</si>
  <si>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</si>
  <si>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</si>
  <si>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</si>
  <si>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</si>
  <si>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</si>
  <si>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</si>
  <si>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</si>
  <si>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</si>
  <si>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</si>
  <si>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</si>
  <si>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</si>
  <si>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</si>
  <si>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</si>
  <si>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</si>
  <si>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</si>
  <si>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</si>
  <si>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</si>
  <si>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</si>
  <si>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</si>
  <si>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</si>
  <si>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</si>
  <si>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</si>
  <si>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</si>
  <si>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</si>
  <si>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</si>
  <si>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</si>
  <si>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</si>
  <si>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</si>
  <si>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</si>
  <si>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</si>
  <si>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</si>
  <si>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</si>
  <si>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</si>
  <si>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</si>
  <si>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</si>
  <si>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</si>
  <si>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</si>
  <si>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</si>
  <si>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</si>
  <si>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</si>
  <si>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</si>
  <si>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</si>
  <si>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</si>
  <si>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</si>
  <si>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</si>
  <si>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</si>
  <si>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</si>
  <si>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</si>
  <si>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</si>
  <si>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</si>
  <si>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</si>
  <si>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</si>
  <si>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</si>
  <si>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</si>
  <si>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</si>
  <si>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</si>
  <si>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</si>
  <si>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</si>
  <si>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</si>
  <si>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</si>
  <si>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</si>
  <si>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</si>
  <si>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</si>
  <si>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</si>
  <si>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</si>
  <si>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</si>
  <si>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</si>
  <si>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</si>
  <si>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</si>
  <si>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</si>
  <si>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</si>
  <si>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</si>
  <si>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</si>
  <si>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</si>
  <si>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</si>
  <si>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</si>
  <si>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</si>
  <si>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</si>
  <si>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</si>
  <si>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</si>
  <si>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</si>
  <si>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</si>
  <si>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</si>
  <si>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</si>
  <si>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</si>
  <si>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</si>
  <si>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</si>
  <si>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</si>
  <si>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</si>
  <si>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</si>
  <si>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</si>
  <si>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</si>
  <si>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</si>
  <si>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</si>
  <si>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</si>
  <si>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</si>
  <si>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</si>
  <si>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</si>
  <si>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</si>
  <si>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</si>
  <si>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</si>
  <si>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</si>
  <si>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</si>
  <si>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</si>
  <si>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</si>
  <si>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</si>
  <si>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</si>
  <si>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</si>
  <si>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</si>
  <si>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</si>
  <si>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</si>
  <si>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</si>
  <si>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</si>
  <si>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</si>
  <si>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</si>
  <si>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</si>
  <si>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</si>
  <si>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</si>
  <si>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</si>
  <si>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</si>
  <si>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</si>
  <si>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</si>
  <si>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</si>
  <si>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</si>
  <si>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</si>
  <si>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</si>
  <si>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</si>
  <si>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</si>
  <si>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</si>
  <si>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</si>
  <si>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</si>
  <si>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</si>
  <si>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</si>
  <si>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</si>
  <si>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</si>
  <si>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</si>
  <si>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</si>
  <si>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</si>
  <si>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</si>
  <si>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</si>
  <si>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</si>
  <si>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</si>
  <si>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</si>
  <si>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</si>
  <si>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</si>
  <si>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</si>
  <si>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</si>
  <si>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</si>
  <si>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</si>
  <si>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</si>
  <si>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</si>
  <si>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</si>
  <si>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</si>
  <si>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</si>
  <si>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</si>
  <si>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</si>
  <si>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</si>
  <si>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</si>
  <si>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</si>
  <si>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</si>
  <si>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</si>
  <si>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</si>
  <si>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</si>
  <si>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</si>
  <si>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</si>
  <si>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</si>
  <si>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</si>
  <si>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</si>
  <si>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</si>
  <si>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</si>
  <si>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</si>
  <si>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</si>
  <si>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</si>
  <si>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</si>
  <si>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</si>
  <si>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</si>
  <si>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</si>
  <si>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</si>
  <si>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</si>
  <si>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</si>
  <si>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</si>
  <si>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</si>
  <si>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</si>
  <si>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</si>
  <si>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</si>
  <si>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</si>
  <si>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</si>
  <si>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</si>
  <si>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</si>
  <si>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</si>
  <si>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</si>
  <si>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</si>
  <si>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</si>
  <si>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</si>
  <si>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</si>
  <si>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</si>
  <si>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</si>
  <si>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</si>
  <si>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</si>
  <si>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</si>
  <si>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</si>
  <si>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</si>
  <si>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</si>
  <si>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</si>
  <si>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</si>
  <si>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</si>
  <si>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</si>
  <si>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</si>
  <si>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</si>
  <si>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</si>
  <si>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</si>
  <si>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</si>
  <si>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</si>
  <si>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</si>
  <si>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</si>
  <si>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</si>
  <si>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</si>
  <si>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</si>
  <si>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</si>
  <si>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</si>
  <si>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</si>
  <si>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</si>
  <si>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</si>
  <si>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</si>
  <si>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</si>
  <si>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</si>
  <si>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</si>
  <si>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</si>
  <si>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</si>
  <si>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</si>
  <si>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</si>
  <si>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</si>
  <si>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</si>
  <si>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</si>
  <si>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</si>
  <si>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</si>
  <si>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</si>
  <si>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</si>
  <si>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</si>
  <si>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</si>
  <si>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</si>
  <si>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</si>
  <si>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</si>
  <si>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</si>
  <si>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</si>
  <si>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</si>
  <si>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</si>
  <si>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</si>
  <si>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</si>
  <si>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</si>
  <si>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</si>
  <si>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</si>
  <si>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</si>
  <si>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</si>
  <si>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</si>
  <si>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</si>
  <si>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</si>
  <si>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</si>
  <si>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</si>
  <si>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</si>
  <si>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</si>
  <si>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</si>
  <si>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</si>
  <si>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</si>
  <si>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</si>
  <si>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</si>
  <si>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</si>
  <si>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</si>
  <si>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</si>
  <si>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</si>
  <si>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</si>
  <si>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</si>
  <si>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</si>
  <si>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</si>
  <si>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</si>
  <si>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</si>
  <si>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</si>
  <si>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</si>
  <si>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</si>
  <si>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</si>
  <si>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</si>
  <si>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</si>
  <si>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</si>
  <si>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</si>
  <si>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</si>
  <si>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</si>
  <si>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</si>
  <si>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</si>
  <si>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</si>
  <si>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</si>
  <si>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</si>
  <si>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</si>
  <si>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</si>
  <si>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</si>
  <si>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</si>
  <si>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</si>
  <si>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</si>
  <si>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</si>
  <si>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</si>
  <si>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</si>
  <si>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</si>
  <si>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</si>
  <si>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</si>
  <si>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</si>
  <si>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</si>
  <si>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</si>
  <si>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</si>
  <si>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</si>
  <si>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</si>
  <si>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</si>
  <si>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</si>
  <si>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</si>
  <si>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</si>
  <si>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</si>
  <si>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</si>
  <si>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</si>
  <si>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</si>
  <si>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</si>
  <si>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</si>
  <si>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</si>
  <si>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</si>
  <si>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</si>
  <si>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</si>
  <si>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</si>
  <si>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</si>
  <si>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</si>
  <si>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</si>
  <si>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</si>
  <si>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</si>
  <si>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</si>
  <si>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</si>
  <si>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</si>
  <si>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</si>
  <si>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</si>
  <si>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</si>
  <si>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</si>
  <si>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</si>
  <si>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</si>
  <si>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</si>
  <si>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</si>
  <si>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</si>
  <si>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</si>
  <si>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</si>
  <si>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</si>
  <si>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</si>
  <si>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</si>
  <si>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</si>
  <si>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</si>
  <si>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</si>
  <si>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</si>
  <si>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</si>
  <si>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</si>
  <si>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</si>
  <si>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</si>
  <si>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</si>
  <si>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</si>
  <si>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</si>
  <si>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</si>
  <si>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</si>
  <si>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</si>
  <si>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</si>
  <si>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</si>
  <si>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</si>
  <si>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</si>
  <si>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</si>
  <si>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</si>
  <si>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</si>
  <si>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</si>
  <si>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</si>
  <si>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</si>
  <si>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</si>
  <si>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</si>
  <si>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</si>
  <si>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</si>
  <si>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</si>
  <si>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</si>
  <si>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</si>
  <si>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</si>
  <si>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</si>
  <si>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</si>
  <si>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</si>
  <si>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</si>
  <si>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</si>
  <si>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</si>
  <si>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</si>
  <si>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</si>
  <si>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</si>
  <si>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</si>
  <si>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</si>
  <si>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</si>
  <si>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</si>
  <si>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</si>
  <si>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</si>
  <si>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</si>
  <si>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</si>
  <si>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</si>
  <si>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</si>
  <si>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</si>
  <si>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</si>
  <si>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</si>
  <si>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</si>
  <si>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</si>
  <si>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</si>
  <si>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</si>
  <si>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</si>
  <si>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</si>
  <si>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</si>
  <si>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</si>
  <si>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</si>
  <si>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</si>
  <si>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</si>
  <si>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</si>
  <si>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</si>
  <si>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</si>
  <si>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</si>
  <si>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</si>
  <si>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</si>
  <si>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</si>
  <si>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</si>
  <si>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</si>
  <si>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</si>
  <si>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</si>
  <si>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</si>
  <si>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</si>
  <si>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</si>
  <si>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</si>
  <si>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</si>
  <si>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</si>
  <si>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</si>
  <si>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</si>
  <si>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</si>
  <si>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</si>
  <si>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</si>
  <si>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</si>
  <si>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</si>
  <si>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</si>
  <si>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</si>
  <si>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</si>
  <si>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</si>
  <si>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</si>
  <si>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</si>
  <si>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</si>
  <si>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</si>
  <si>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</si>
  <si>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</si>
  <si>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</si>
  <si>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</si>
  <si>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</si>
  <si>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</si>
  <si>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</si>
  <si>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</si>
  <si>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</si>
  <si>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</si>
  <si>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</si>
  <si>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</si>
  <si>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</si>
  <si>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</si>
  <si>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</si>
  <si>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</si>
  <si>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</si>
  <si>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</si>
  <si>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</si>
  <si>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</si>
  <si>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</si>
  <si>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</si>
  <si>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</si>
  <si>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</si>
  <si>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</si>
  <si>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</si>
  <si>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</si>
  <si>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</si>
  <si>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</si>
  <si>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</si>
  <si>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</si>
  <si>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</si>
  <si>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</si>
  <si>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</si>
  <si>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</si>
  <si>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</si>
  <si>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</si>
  <si>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</si>
  <si>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</si>
  <si>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</si>
  <si>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</si>
  <si>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</si>
  <si>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</si>
  <si>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</si>
  <si>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</si>
  <si>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</si>
  <si>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</si>
  <si>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</si>
  <si>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</si>
  <si>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</si>
  <si>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</si>
  <si>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</si>
  <si>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</si>
  <si>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</si>
  <si>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</si>
  <si>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</si>
  <si>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</si>
  <si>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</si>
  <si>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</si>
  <si>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</si>
  <si>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</si>
  <si>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</si>
  <si>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</si>
  <si>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</si>
  <si>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</si>
  <si>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</si>
  <si>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</si>
  <si>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</si>
  <si>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</si>
  <si>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</si>
  <si>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</si>
  <si>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</si>
  <si>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</si>
  <si>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</si>
  <si>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</si>
  <si>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</si>
  <si>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</si>
  <si>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</si>
  <si>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</si>
  <si>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</si>
  <si>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</si>
  <si>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</si>
  <si>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</si>
  <si>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</si>
  <si>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</si>
  <si>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</si>
  <si>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</si>
  <si>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</si>
  <si>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</si>
  <si>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</si>
  <si>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</si>
  <si>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</si>
  <si>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</si>
  <si>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</si>
  <si>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</si>
  <si>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</si>
  <si>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</si>
  <si>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</si>
  <si>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</si>
  <si>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</si>
  <si>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</si>
  <si>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</si>
  <si>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</si>
  <si>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</si>
  <si>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</si>
  <si>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</si>
  <si>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</si>
  <si>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</si>
  <si>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</si>
  <si>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</si>
  <si>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</si>
  <si>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</si>
  <si>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</si>
  <si>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</si>
  <si>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</si>
  <si>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</si>
  <si>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</si>
  <si>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</si>
  <si>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</si>
  <si>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</si>
  <si>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</si>
  <si>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</si>
  <si>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</si>
  <si>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</si>
  <si>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</si>
  <si>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</si>
  <si>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</si>
  <si>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</si>
  <si>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</si>
  <si>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</si>
  <si>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</si>
  <si>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</si>
  <si>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</si>
  <si>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</si>
  <si>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</si>
  <si>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</si>
  <si>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</si>
  <si>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</si>
  <si>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</si>
  <si>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</si>
  <si>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</si>
  <si>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</si>
  <si>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</si>
  <si>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</si>
  <si>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</si>
  <si>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</si>
  <si>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</si>
  <si>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</si>
  <si>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</si>
  <si>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</si>
  <si>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</si>
  <si>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</si>
  <si>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</si>
  <si>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</si>
  <si>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</si>
  <si>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</si>
  <si>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</si>
  <si>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</si>
  <si>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</si>
  <si>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</si>
  <si>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</si>
  <si>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</si>
  <si>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</si>
  <si>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</si>
  <si>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</si>
  <si>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</si>
  <si>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</si>
  <si>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</si>
  <si>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</si>
  <si>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</si>
  <si>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</si>
  <si>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</si>
  <si>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</si>
  <si>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</si>
  <si>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</si>
  <si>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</si>
  <si>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</si>
  <si>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</si>
  <si>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</si>
  <si>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</si>
  <si>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</si>
  <si>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</si>
  <si>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</si>
  <si>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</si>
  <si>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</si>
  <si>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</si>
  <si>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</si>
  <si>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</si>
  <si>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</si>
  <si>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</si>
  <si>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</si>
  <si>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</si>
  <si>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</si>
  <si>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</si>
  <si>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</si>
  <si>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</si>
  <si>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</si>
  <si>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</si>
  <si>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</si>
  <si>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</si>
  <si>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</si>
  <si>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</si>
  <si>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</si>
  <si>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</si>
  <si>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</si>
  <si>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</si>
  <si>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</si>
  <si>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</si>
  <si>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</si>
  <si>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</si>
  <si>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</si>
  <si>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</si>
  <si>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</si>
  <si>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</si>
  <si>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</si>
  <si>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</si>
  <si>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</si>
  <si>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</si>
  <si>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</si>
  <si>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</si>
  <si>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</si>
  <si>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</si>
  <si>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</si>
  <si>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</si>
  <si>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</si>
  <si>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</si>
  <si>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</si>
  <si>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</si>
  <si>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</si>
  <si>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</si>
  <si>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</si>
  <si>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</si>
  <si>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</si>
  <si>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</si>
  <si>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</si>
  <si>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</si>
  <si>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</si>
  <si>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</si>
  <si>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</si>
  <si>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</si>
  <si>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</si>
  <si>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</si>
  <si>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</si>
  <si>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</si>
  <si>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</si>
  <si>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</si>
  <si>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</si>
  <si>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</si>
  <si>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</si>
  <si>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</si>
  <si>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</si>
  <si>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</si>
  <si>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</si>
  <si>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</si>
  <si>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</si>
  <si>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</si>
  <si>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</si>
  <si>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</si>
  <si>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</si>
  <si>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</si>
  <si>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</si>
  <si>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</si>
  <si>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</si>
  <si>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</si>
  <si>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</si>
  <si>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</si>
  <si>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</si>
  <si>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</si>
  <si>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</si>
  <si>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</si>
  <si>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</si>
  <si>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</si>
  <si>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</si>
  <si>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</si>
  <si>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</si>
  <si>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</si>
  <si>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</si>
  <si>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</si>
  <si>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</si>
  <si>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</si>
  <si>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</si>
  <si>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</si>
  <si>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</si>
  <si>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</si>
  <si>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</si>
  <si>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</si>
  <si>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</si>
  <si>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</si>
  <si>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</si>
  <si>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</si>
  <si>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</si>
  <si>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</si>
  <si>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</si>
  <si>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</si>
  <si>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</si>
  <si>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</si>
  <si>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</si>
  <si>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</si>
  <si>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</si>
  <si>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</si>
  <si>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</si>
  <si>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</si>
  <si>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</si>
  <si>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</si>
  <si>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</si>
  <si>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</si>
  <si>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</si>
  <si>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</si>
  <si>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</si>
  <si>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</si>
  <si>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</si>
  <si>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</si>
  <si>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</si>
  <si>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</si>
  <si>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</si>
  <si>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</si>
  <si>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</si>
  <si>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</si>
  <si>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</si>
  <si>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</si>
  <si>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</si>
  <si>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</si>
  <si>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</si>
  <si>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</si>
  <si>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</si>
  <si>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</si>
  <si>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</si>
  <si>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</si>
  <si>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</si>
  <si>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</si>
  <si>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</si>
  <si>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</si>
  <si>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</si>
  <si>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</si>
  <si>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</si>
  <si>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</si>
  <si>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</si>
  <si>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</si>
  <si>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</si>
  <si>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</si>
  <si>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</si>
  <si>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</si>
  <si>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</si>
  <si>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</si>
  <si>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</si>
  <si>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</si>
  <si>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</si>
  <si>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</si>
  <si>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</si>
  <si>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</si>
  <si>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</si>
  <si>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</si>
  <si>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</si>
  <si>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</si>
  <si>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</si>
  <si>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</si>
  <si>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</si>
  <si>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</si>
  <si>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</si>
  <si>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</si>
  <si>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</si>
  <si>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</si>
  <si>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</si>
  <si>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</si>
  <si>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</si>
  <si>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</si>
  <si>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</si>
  <si>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</si>
  <si>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</si>
  <si>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</si>
  <si>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</si>
  <si>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</si>
  <si>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</si>
  <si>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</si>
  <si>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</si>
  <si>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</si>
  <si>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</si>
  <si>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</si>
  <si>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</si>
  <si>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</si>
  <si>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</si>
  <si>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</si>
  <si>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</si>
  <si>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</si>
  <si>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</si>
  <si>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</si>
  <si>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</si>
  <si>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</si>
  <si>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</si>
  <si>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</si>
  <si>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</si>
  <si>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</si>
  <si>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</si>
  <si>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</si>
  <si>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</si>
  <si>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</si>
  <si>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</si>
  <si>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</si>
  <si>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</si>
  <si>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</si>
  <si>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</si>
  <si>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</si>
  <si>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</si>
  <si>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</si>
  <si>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</si>
  <si>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</si>
  <si>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</si>
  <si>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</si>
  <si>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</si>
  <si>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</si>
  <si>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</si>
  <si>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</si>
  <si>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</si>
  <si>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</si>
  <si>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</si>
  <si>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</si>
  <si>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</si>
  <si>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</si>
  <si>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</si>
  <si>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</si>
  <si>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</si>
  <si>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</si>
  <si>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</si>
  <si>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</si>
  <si>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</si>
  <si>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</si>
  <si>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</si>
  <si>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</si>
  <si>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</si>
  <si>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</si>
  <si>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</si>
  <si>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</si>
  <si>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</si>
  <si>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</si>
  <si>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</si>
  <si>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</si>
  <si>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</si>
  <si>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</si>
  <si>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</si>
  <si>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</si>
  <si>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</si>
  <si>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</si>
  <si>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</si>
  <si>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</si>
  <si>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</si>
  <si>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</si>
  <si>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</si>
  <si>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</si>
  <si>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</si>
  <si>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</si>
  <si>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</si>
  <si>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</si>
  <si>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</si>
  <si>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</si>
  <si>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</si>
  <si>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</si>
  <si>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</si>
  <si>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</si>
  <si>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</si>
  <si>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</si>
  <si>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</si>
  <si>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</si>
  <si>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</si>
  <si>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</si>
  <si>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</si>
  <si>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</si>
  <si>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</si>
  <si>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</si>
  <si>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</si>
  <si>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</si>
  <si>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</si>
  <si>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</si>
  <si>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</si>
  <si>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</si>
  <si>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</si>
  <si>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</si>
  <si>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</si>
  <si>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</si>
  <si>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</si>
  <si>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</si>
  <si>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</si>
  <si>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</si>
  <si>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</si>
  <si>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</si>
  <si>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</si>
  <si>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</si>
  <si>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</si>
  <si>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</si>
  <si>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</si>
  <si>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</si>
  <si>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</si>
  <si>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</si>
  <si>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</si>
  <si>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</si>
  <si>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</si>
  <si>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</si>
  <si>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</si>
  <si>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</si>
  <si>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</si>
  <si>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</si>
  <si>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</si>
  <si>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</si>
  <si>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</si>
  <si>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</si>
  <si>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</si>
  <si>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</si>
  <si>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</si>
  <si>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</si>
  <si>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</si>
  <si>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</si>
  <si>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</si>
  <si>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</si>
  <si>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</si>
  <si>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</si>
  <si>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</si>
  <si>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</si>
  <si>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</si>
  <si>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</si>
  <si>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</si>
  <si>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</si>
  <si>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</si>
  <si>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</si>
  <si>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</si>
  <si>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</si>
  <si>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</si>
  <si>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</si>
  <si>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</si>
  <si>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</si>
  <si>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</si>
  <si>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</si>
  <si>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</si>
  <si>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</si>
  <si>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</si>
  <si>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</si>
  <si>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</si>
  <si>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</si>
  <si>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</si>
  <si>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</si>
  <si>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</si>
  <si>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</si>
  <si>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</si>
  <si>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</si>
  <si>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</si>
  <si>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</si>
  <si>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</si>
  <si>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</si>
  <si>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</si>
  <si>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</si>
  <si>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</si>
  <si>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</si>
  <si>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</si>
  <si>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</si>
  <si>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</si>
  <si>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</si>
  <si>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</si>
  <si>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</si>
  <si>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</si>
  <si>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</si>
  <si>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</si>
  <si>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</si>
  <si>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</si>
  <si>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</si>
  <si>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</si>
  <si>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</si>
  <si>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</si>
  <si>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</si>
  <si>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</si>
  <si>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</si>
  <si>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</si>
  <si>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</si>
  <si>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</si>
  <si>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</si>
  <si>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</si>
  <si>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</si>
  <si>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</si>
  <si>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</si>
  <si>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</si>
  <si>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</si>
  <si>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</si>
  <si>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</si>
  <si>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</si>
  <si>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</si>
  <si>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</si>
  <si>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</si>
  <si>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</si>
  <si>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</si>
  <si>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</si>
  <si>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</si>
  <si>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</si>
  <si>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</si>
  <si>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</si>
  <si>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</si>
  <si>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</si>
  <si>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</si>
  <si>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</si>
  <si>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</si>
  <si>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</si>
  <si>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</si>
  <si>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</si>
  <si>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</si>
  <si>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</si>
  <si>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</si>
  <si>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</si>
  <si>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</si>
  <si>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</si>
  <si>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</si>
  <si>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</si>
  <si>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</si>
  <si>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</si>
  <si>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</si>
  <si>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</si>
  <si>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</si>
  <si>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</si>
  <si>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</si>
  <si>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</si>
  <si>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</si>
  <si>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</si>
  <si>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</si>
  <si>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</si>
  <si>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</si>
  <si>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</si>
  <si>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</si>
  <si>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</si>
  <si>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</si>
  <si>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</si>
  <si>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</si>
  <si>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</si>
  <si>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</si>
  <si>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</si>
  <si>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</si>
  <si>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</si>
  <si>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</si>
  <si>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</si>
  <si>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</si>
  <si>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</si>
  <si>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</si>
  <si>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</si>
  <si>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</si>
  <si>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</si>
  <si>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</si>
  <si>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</si>
  <si>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</si>
  <si>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</si>
  <si>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</si>
  <si>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</si>
  <si>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</si>
  <si>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</si>
  <si>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</si>
  <si>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</si>
  <si>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</si>
  <si>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</si>
  <si>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</si>
  <si>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</si>
  <si>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</si>
  <si>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</si>
  <si>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</si>
  <si>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</si>
  <si>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</si>
  <si>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</si>
  <si>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</si>
  <si>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</si>
  <si>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</si>
  <si>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</si>
  <si>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</si>
  <si>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</si>
  <si>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</si>
  <si>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</si>
  <si>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</si>
  <si>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</si>
  <si>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</si>
  <si>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</si>
  <si>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</si>
  <si>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</si>
  <si>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</si>
  <si>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</si>
  <si>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</si>
  <si>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</si>
  <si>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</si>
  <si>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</si>
  <si>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</si>
  <si>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</si>
  <si>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</si>
  <si>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</si>
  <si>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</si>
  <si>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</si>
  <si>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</si>
  <si>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</si>
  <si>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</si>
  <si>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</si>
  <si>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</si>
  <si>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</si>
  <si>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</si>
  <si>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</si>
  <si>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</si>
  <si>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</si>
  <si>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</si>
  <si>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</si>
  <si>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</si>
  <si>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</si>
  <si>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</si>
  <si>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</si>
  <si>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</si>
  <si>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</si>
  <si>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</si>
  <si>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</si>
  <si>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</si>
  <si>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</si>
  <si>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</si>
  <si>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</si>
  <si>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</si>
  <si>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</si>
  <si>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</si>
  <si>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</si>
  <si>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</si>
  <si>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</si>
  <si>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</si>
  <si>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</si>
  <si>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</si>
  <si>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</si>
  <si>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</si>
  <si>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</si>
  <si>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</si>
  <si>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</si>
  <si>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</si>
  <si>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</si>
  <si>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</si>
  <si>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</si>
  <si>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</si>
  <si>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</si>
  <si>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</si>
  <si>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</si>
  <si>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</si>
  <si>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</si>
  <si>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</si>
  <si>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</si>
  <si>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</si>
  <si>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</si>
  <si>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</si>
  <si>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</si>
  <si>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</si>
  <si>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</si>
  <si>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</si>
  <si>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</si>
  <si>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</si>
  <si>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</si>
  <si>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</si>
  <si>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</si>
  <si>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</si>
  <si>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</si>
  <si>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</si>
  <si>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</si>
  <si>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</si>
  <si>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</si>
  <si>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</si>
  <si>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</si>
  <si>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</si>
  <si>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</si>
  <si>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</si>
  <si>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</si>
  <si>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</si>
  <si>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</si>
  <si>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</si>
  <si>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</si>
  <si>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</si>
  <si>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</si>
  <si>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</si>
  <si>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</si>
  <si>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</si>
  <si>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</si>
  <si>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</si>
  <si>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</si>
  <si>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</si>
  <si>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</si>
  <si>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</si>
  <si>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</si>
  <si>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</si>
  <si>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</si>
  <si>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</si>
  <si>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</si>
  <si>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</si>
  <si>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</si>
  <si>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</si>
  <si>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</si>
  <si>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</si>
  <si>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</si>
  <si>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</si>
  <si>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</si>
  <si>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</si>
  <si>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</si>
  <si>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</si>
  <si>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</si>
  <si>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</si>
  <si>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</si>
  <si>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</si>
  <si>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</si>
  <si>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</si>
  <si>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</si>
  <si>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</si>
  <si>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</si>
  <si>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</si>
  <si>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</si>
  <si>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</si>
  <si>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</si>
  <si>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</si>
  <si>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</si>
  <si>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</si>
  <si>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</si>
  <si>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</si>
  <si>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</si>
  <si>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</si>
  <si>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</si>
  <si>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</si>
  <si>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</si>
  <si>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</si>
  <si>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</si>
  <si>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</si>
  <si>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</si>
  <si>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</si>
  <si>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</si>
  <si>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</si>
  <si>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</si>
  <si>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</si>
  <si>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</si>
  <si>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</si>
  <si>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</si>
  <si>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</si>
  <si>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</si>
  <si>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</si>
  <si>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</si>
  <si>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</si>
  <si>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</si>
  <si>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</si>
  <si>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</si>
  <si>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</si>
  <si>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</si>
  <si>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</si>
  <si>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</si>
  <si>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</si>
  <si>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</si>
  <si>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</si>
  <si>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</si>
  <si>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</si>
  <si>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</si>
  <si>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</si>
  <si>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</si>
  <si>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</si>
  <si>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</si>
  <si>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</si>
  <si>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</si>
  <si>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</si>
  <si>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</si>
  <si>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</si>
  <si>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</si>
  <si>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</si>
  <si>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</si>
  <si>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</si>
  <si>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</si>
  <si>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</si>
  <si>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</si>
  <si>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</si>
  <si>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</si>
  <si>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</si>
  <si>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</si>
  <si>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</si>
  <si>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</si>
  <si>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</si>
  <si>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</si>
  <si>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</si>
  <si>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</si>
  <si>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</si>
  <si>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</si>
  <si>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</si>
  <si>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</si>
  <si>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</si>
  <si>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</si>
  <si>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</si>
  <si>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</si>
  <si>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</si>
  <si>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</si>
  <si>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</si>
  <si>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</si>
  <si>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</si>
  <si>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</si>
  <si>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</si>
  <si>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</si>
  <si>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</si>
  <si>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</si>
  <si>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</si>
  <si>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</si>
  <si>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</si>
  <si>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</si>
  <si>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</si>
  <si>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</si>
  <si>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</si>
  <si>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</si>
  <si>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</si>
  <si>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</si>
  <si>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</si>
  <si>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</si>
  <si>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</si>
  <si>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</si>
  <si>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</si>
  <si>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</si>
  <si>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</si>
  <si>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</si>
  <si>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</si>
  <si>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</si>
  <si>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</si>
  <si>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</si>
  <si>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</si>
  <si>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</si>
  <si>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</si>
  <si>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</si>
  <si>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</si>
  <si>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</si>
  <si>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</si>
  <si>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</si>
  <si>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</si>
  <si>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</si>
  <si>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</si>
  <si>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</si>
  <si>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</si>
  <si>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</si>
  <si>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</si>
  <si>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</si>
  <si>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</si>
  <si>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</si>
  <si>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</si>
  <si>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</si>
  <si>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</si>
  <si>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</si>
  <si>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</si>
  <si>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</si>
  <si>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</si>
  <si>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</si>
  <si>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</si>
  <si>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</si>
  <si>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</si>
  <si>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</si>
  <si>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</si>
  <si>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</si>
  <si>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</si>
  <si>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</si>
  <si>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</si>
  <si>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</si>
  <si>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</si>
  <si>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</si>
  <si>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</si>
  <si>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</si>
  <si>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</si>
  <si>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</si>
  <si>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</si>
  <si>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</si>
  <si>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</si>
  <si>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</si>
  <si>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</si>
  <si>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</si>
  <si>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</si>
  <si>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</si>
  <si>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</si>
  <si>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</si>
  <si>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</si>
  <si>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</si>
  <si>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</si>
  <si>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</si>
  <si>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</si>
  <si>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</si>
  <si>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</si>
  <si>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</si>
  <si>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</si>
  <si>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</si>
  <si>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</si>
  <si>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</si>
  <si>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</si>
  <si>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</si>
  <si>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</si>
  <si>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</si>
  <si>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</si>
  <si>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</si>
  <si>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</si>
  <si>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</si>
  <si>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</si>
  <si>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</si>
  <si>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</si>
  <si>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</si>
  <si>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</si>
  <si>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</si>
  <si>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</si>
  <si>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</si>
  <si>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</si>
  <si>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</si>
  <si>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</si>
  <si>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</si>
  <si>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</si>
  <si>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</si>
  <si>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</si>
  <si>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</si>
  <si>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</si>
  <si>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</si>
  <si>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</si>
  <si>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</si>
  <si>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</si>
  <si>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</si>
  <si>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</si>
  <si>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</si>
  <si>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</si>
  <si>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</si>
  <si>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</si>
  <si>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</si>
  <si>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</si>
  <si>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</si>
  <si>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</si>
  <si>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</si>
  <si>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</si>
  <si>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</si>
  <si>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</si>
  <si>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</si>
  <si>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</si>
  <si>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</si>
  <si>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</si>
  <si>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</si>
  <si>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</si>
  <si>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</si>
  <si>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</si>
  <si>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</si>
  <si>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</si>
  <si>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</si>
  <si>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</si>
  <si>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</si>
  <si>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</si>
  <si>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</si>
  <si>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</si>
  <si>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</si>
  <si>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</si>
  <si>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</si>
  <si>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</si>
  <si>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</si>
  <si>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</si>
  <si>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</si>
  <si>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</si>
  <si>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</si>
  <si>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</si>
  <si>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</si>
  <si>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</si>
  <si>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</si>
  <si>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</si>
  <si>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</si>
  <si>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</si>
  <si>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</si>
  <si>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</si>
  <si>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</si>
  <si>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</si>
  <si>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</si>
  <si>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</si>
  <si>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</si>
  <si>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</si>
  <si>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</si>
  <si>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</si>
  <si>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</si>
  <si>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</si>
  <si>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</si>
  <si>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</si>
  <si>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</si>
  <si>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</si>
  <si>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</si>
  <si>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</si>
  <si>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</si>
  <si>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</si>
  <si>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</si>
  <si>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</si>
  <si>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</si>
  <si>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</si>
  <si>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</si>
  <si>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</si>
  <si>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</si>
  <si>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</si>
  <si>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</si>
  <si>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</si>
  <si>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</si>
  <si>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</si>
  <si>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</si>
  <si>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</si>
  <si>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</si>
  <si>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</si>
  <si>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</si>
  <si>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</si>
  <si>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</si>
  <si>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</si>
  <si>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</si>
  <si>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</si>
  <si>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</si>
  <si>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</si>
  <si>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</si>
  <si>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</si>
  <si>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</si>
  <si>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</si>
  <si>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</si>
  <si>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</si>
  <si>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</si>
  <si>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</si>
  <si>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</si>
  <si>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</si>
  <si>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</si>
  <si>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</si>
  <si>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</si>
  <si>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</si>
  <si>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</si>
  <si>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</si>
  <si>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</si>
  <si>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</si>
  <si>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</si>
  <si>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</si>
  <si>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</si>
  <si>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</si>
  <si>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</si>
  <si>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</si>
  <si>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</si>
  <si>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</si>
  <si>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</si>
  <si>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</si>
  <si>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</si>
  <si>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</si>
  <si>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</si>
  <si>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</si>
  <si>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</si>
  <si>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</si>
  <si>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</si>
  <si>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</si>
  <si>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</si>
  <si>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</si>
  <si>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</si>
  <si>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</si>
  <si>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</si>
  <si>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</si>
  <si>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</si>
  <si>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</si>
  <si>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</si>
  <si>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</si>
  <si>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</si>
  <si>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</si>
  <si>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</si>
  <si>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</si>
  <si>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</si>
  <si>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</si>
  <si>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</si>
  <si>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</si>
  <si>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</si>
  <si>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</si>
  <si>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</si>
  <si>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</si>
  <si>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</si>
  <si>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</si>
  <si>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</si>
  <si>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</si>
  <si>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</si>
  <si>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</si>
  <si>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</si>
  <si>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</si>
  <si>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</si>
  <si>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</si>
  <si>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</si>
  <si>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</si>
  <si>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</si>
  <si>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</si>
  <si>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</si>
  <si>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</si>
  <si>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</si>
  <si>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</si>
  <si>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</si>
  <si>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</si>
  <si>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</si>
  <si>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</si>
  <si>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</si>
  <si>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</si>
  <si>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</si>
  <si>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</si>
  <si>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</si>
  <si>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</si>
  <si>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</si>
  <si>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</si>
  <si>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</si>
  <si>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</si>
  <si>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</si>
  <si>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</si>
  <si>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</si>
  <si>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</si>
  <si>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</si>
  <si>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</si>
  <si>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</si>
  <si>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</si>
  <si>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</si>
  <si>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</si>
  <si>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</si>
  <si>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</si>
  <si>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</si>
  <si>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</si>
  <si>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</si>
  <si>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</si>
  <si>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</si>
  <si>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</si>
  <si>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</si>
  <si>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</si>
  <si>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</si>
  <si>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</si>
  <si>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</si>
  <si>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</si>
  <si>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</si>
  <si>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</si>
  <si>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</si>
  <si>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</si>
  <si>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</si>
  <si>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</si>
  <si>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</si>
  <si>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</si>
  <si>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</si>
  <si>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</si>
  <si>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</si>
  <si>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</si>
  <si>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</si>
  <si>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</si>
  <si>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</si>
  <si>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</si>
  <si>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</si>
  <si>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</si>
  <si>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</si>
  <si>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</si>
  <si>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</si>
  <si>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</si>
  <si>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</si>
  <si>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</si>
  <si>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</si>
  <si>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</si>
  <si>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</si>
  <si>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</si>
  <si>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</si>
  <si>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</si>
  <si>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</si>
  <si>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</si>
  <si>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</si>
  <si>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</si>
  <si>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</si>
  <si>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</si>
  <si>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</si>
  <si>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</si>
  <si>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</si>
  <si>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</si>
  <si>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</si>
  <si>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</si>
  <si>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</si>
  <si>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</si>
  <si>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</si>
  <si>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</si>
  <si>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</si>
  <si>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</si>
  <si>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</si>
  <si>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</si>
  <si>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</si>
  <si>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</si>
  <si>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</si>
  <si>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</si>
  <si>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</si>
  <si>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</si>
  <si>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</si>
  <si>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</si>
  <si>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</si>
  <si>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</si>
  <si>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</si>
  <si>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</si>
  <si>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</si>
  <si>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</si>
  <si>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</si>
  <si>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</si>
  <si>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</si>
  <si>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</si>
  <si>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</si>
  <si>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</si>
  <si>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</si>
  <si>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</si>
  <si>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</si>
  <si>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</si>
  <si>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</si>
  <si>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</si>
  <si>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</si>
  <si>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</si>
  <si>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</si>
  <si>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</si>
  <si>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</si>
  <si>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</si>
  <si>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</si>
  <si>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</si>
  <si>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</si>
  <si>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</si>
  <si>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</si>
  <si>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</si>
  <si>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</si>
  <si>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</si>
  <si>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</si>
  <si>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</si>
  <si>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</si>
  <si>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</si>
  <si>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</si>
  <si>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</si>
  <si>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</si>
  <si>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</si>
  <si>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</si>
  <si>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</si>
  <si>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</si>
  <si>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</si>
  <si>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</si>
  <si>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</si>
  <si>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</si>
  <si>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</si>
  <si>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</si>
  <si>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</si>
  <si>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</si>
  <si>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</si>
  <si>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</si>
  <si>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</si>
  <si>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</si>
  <si>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</si>
  <si>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</si>
  <si>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</si>
  <si>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</si>
  <si>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</si>
  <si>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</si>
  <si>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</si>
  <si>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</si>
  <si>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</si>
  <si>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</si>
  <si>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</si>
  <si>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</si>
  <si>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</si>
  <si>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</si>
  <si>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</si>
  <si>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</si>
  <si>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</si>
  <si>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</si>
  <si>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</si>
  <si>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</si>
  <si>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</si>
  <si>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</si>
  <si>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</si>
  <si>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</si>
  <si>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</si>
  <si>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</si>
  <si>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</si>
  <si>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</si>
  <si>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</si>
  <si>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</si>
  <si>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</si>
  <si>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</si>
  <si>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</si>
  <si>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</si>
  <si>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</si>
  <si>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</si>
  <si>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</si>
  <si>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</si>
  <si>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</si>
  <si>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</si>
  <si>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</si>
  <si>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</si>
  <si>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</si>
  <si>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</si>
  <si>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</si>
  <si>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</si>
  <si>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</si>
  <si>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</si>
  <si>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</si>
  <si>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</si>
  <si>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</si>
  <si>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</si>
  <si>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</si>
  <si>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</si>
  <si>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</si>
  <si>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</si>
  <si>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</si>
  <si>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</si>
  <si>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</si>
  <si>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</si>
  <si>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</si>
  <si>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</si>
  <si>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</si>
  <si>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</si>
  <si>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</si>
  <si>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</si>
  <si>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</si>
  <si>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</si>
  <si>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</si>
  <si>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</si>
  <si>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</si>
  <si>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</si>
  <si>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</si>
  <si>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</si>
  <si>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</si>
  <si>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</si>
  <si>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</si>
  <si>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</si>
  <si>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</si>
  <si>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</si>
  <si>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</si>
  <si>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</si>
  <si>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</si>
  <si>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</si>
  <si>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</si>
  <si>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</si>
  <si>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</si>
  <si>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</si>
  <si>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</si>
  <si>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</si>
  <si>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</si>
  <si>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</si>
  <si>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</si>
  <si>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</si>
  <si>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</si>
  <si>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</si>
  <si>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</si>
  <si>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</si>
  <si>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</si>
  <si>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</si>
  <si>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</si>
  <si>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</si>
  <si>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</si>
  <si>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</si>
  <si>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</si>
  <si>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</si>
  <si>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</si>
  <si>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</si>
  <si>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</si>
  <si>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</si>
  <si>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</si>
  <si>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</si>
  <si>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</si>
  <si>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</si>
  <si>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</si>
  <si>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</si>
  <si>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</si>
  <si>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</si>
  <si>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</si>
  <si>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</si>
  <si>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</si>
  <si>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</si>
  <si>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</si>
  <si>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</si>
  <si>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</si>
  <si>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</si>
  <si>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</si>
  <si>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</si>
  <si>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</si>
  <si>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</si>
  <si>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</si>
  <si>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</si>
  <si>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</si>
  <si>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</si>
  <si>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</si>
  <si>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</si>
  <si>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</si>
  <si>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</si>
  <si>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</si>
  <si>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</si>
  <si>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</si>
  <si>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</si>
  <si>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</si>
  <si>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</si>
  <si>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</si>
  <si>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</si>
  <si>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</si>
  <si>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</si>
  <si>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</si>
  <si>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</si>
  <si>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</si>
  <si>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</si>
  <si>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</si>
  <si>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</si>
  <si>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</si>
  <si>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</si>
  <si>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</si>
  <si>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</si>
  <si>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</si>
  <si>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</si>
  <si>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</si>
  <si>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</si>
  <si>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</si>
  <si>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</si>
  <si>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</si>
  <si>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</si>
  <si>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</si>
  <si>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</si>
  <si>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</si>
  <si>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</si>
  <si>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</si>
  <si>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</si>
  <si>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</si>
  <si>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</si>
  <si>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</si>
  <si>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</si>
  <si>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</si>
  <si>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</si>
  <si>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</si>
  <si>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</si>
  <si>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</si>
  <si>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</si>
  <si>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</si>
  <si>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</si>
  <si>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</si>
  <si>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</si>
  <si>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</si>
  <si>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</si>
  <si>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</si>
  <si>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</si>
  <si>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</si>
  <si>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</si>
  <si>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</si>
  <si>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</si>
  <si>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</si>
  <si>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</si>
  <si>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</si>
  <si>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</si>
  <si>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</si>
  <si>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</si>
  <si>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</si>
  <si>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</si>
  <si>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</si>
  <si>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</si>
  <si>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</si>
  <si>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</si>
  <si>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</si>
  <si>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</si>
  <si>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</si>
  <si>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</si>
  <si>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</si>
  <si>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</si>
  <si>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</si>
  <si>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</si>
  <si>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</si>
  <si>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</si>
  <si>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</si>
  <si>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</si>
  <si>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</si>
  <si>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</si>
  <si>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</si>
  <si>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</si>
  <si>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</si>
  <si>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</si>
  <si>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</si>
  <si>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</si>
  <si>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</si>
  <si>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</si>
  <si>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</si>
  <si>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</si>
  <si>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</si>
  <si>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</si>
  <si>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</si>
  <si>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</si>
  <si>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</si>
  <si>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</si>
  <si>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</si>
  <si>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</si>
  <si>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</si>
  <si>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</si>
  <si>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</si>
  <si>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</si>
  <si>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</si>
  <si>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</si>
  <si>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</si>
  <si>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</si>
  <si>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</si>
  <si>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</si>
  <si>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</si>
  <si>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</si>
  <si>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</si>
  <si>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</si>
  <si>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</si>
  <si>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</si>
  <si>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</si>
  <si>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</si>
  <si>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</si>
  <si>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</si>
  <si>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</si>
  <si>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</si>
  <si>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</si>
  <si>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</si>
  <si>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</si>
  <si>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</si>
  <si>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</si>
  <si>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</si>
  <si>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</si>
  <si>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</si>
  <si>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</si>
  <si>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</si>
  <si>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</si>
  <si>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</si>
  <si>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</si>
  <si>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</si>
  <si>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</si>
  <si>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</si>
  <si>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</si>
  <si>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</si>
  <si>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</si>
  <si>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</si>
  <si>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</si>
  <si>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</si>
  <si>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</si>
  <si>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</si>
  <si>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</si>
  <si>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</si>
  <si>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</si>
  <si>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</si>
  <si>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</si>
  <si>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</si>
  <si>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</si>
  <si>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</si>
  <si>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</si>
  <si>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</si>
  <si>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</si>
  <si>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</si>
  <si>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</si>
  <si>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</si>
  <si>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</si>
  <si>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</si>
  <si>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</si>
  <si>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</si>
  <si>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</si>
  <si>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</si>
  <si>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</si>
  <si>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</si>
  <si>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</si>
  <si>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</si>
  <si>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</si>
  <si>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</si>
  <si>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</si>
  <si>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</si>
  <si>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</si>
  <si>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</si>
  <si>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</si>
  <si>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</si>
  <si>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</si>
  <si>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</si>
  <si>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</si>
  <si>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</si>
  <si>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</si>
  <si>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</si>
  <si>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</si>
  <si>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</si>
  <si>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</si>
  <si>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</si>
  <si>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</si>
  <si>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</si>
  <si>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</si>
  <si>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</si>
  <si>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</si>
  <si>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</si>
  <si>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</si>
  <si>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</si>
  <si>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</si>
  <si>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</si>
  <si>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</si>
  <si>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</si>
  <si>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</si>
  <si>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</si>
  <si>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</si>
  <si>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</si>
  <si>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</si>
  <si>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</si>
  <si>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</si>
  <si>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</si>
  <si>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</si>
  <si>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</si>
  <si>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</si>
  <si>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</si>
  <si>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</si>
  <si>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</si>
  <si>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</si>
  <si>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</si>
  <si>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</si>
  <si>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</si>
  <si>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</si>
  <si>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</si>
  <si>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</si>
  <si>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</si>
  <si>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</si>
  <si>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</si>
  <si>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</si>
  <si>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</si>
  <si>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</si>
  <si>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</si>
  <si>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</si>
  <si>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</si>
  <si>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</si>
  <si>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</si>
  <si>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</si>
  <si>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</si>
  <si>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</si>
  <si>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</si>
  <si>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</si>
  <si>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</si>
  <si>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</si>
  <si>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</si>
  <si>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</si>
  <si>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</si>
  <si>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</si>
  <si>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</si>
  <si>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</si>
  <si>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</si>
  <si>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</si>
  <si>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</si>
  <si>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</si>
  <si>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</si>
  <si>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</si>
  <si>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</si>
  <si>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</si>
  <si>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</si>
  <si>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</si>
  <si>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</si>
  <si>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</si>
  <si>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</si>
  <si>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</si>
  <si>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</si>
  <si>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</si>
  <si>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</si>
  <si>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</si>
  <si>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</si>
  <si>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</si>
  <si>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</si>
  <si>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</si>
  <si>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</si>
  <si>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</si>
  <si>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</si>
  <si>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</si>
  <si>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</si>
  <si>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</si>
  <si>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</si>
  <si>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</si>
  <si>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</si>
  <si>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</si>
  <si>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</si>
  <si>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</si>
  <si>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</si>
  <si>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</si>
  <si>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</si>
  <si>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</si>
  <si>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</si>
  <si>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</si>
  <si>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</si>
  <si>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</si>
  <si>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</si>
  <si>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</si>
  <si>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</si>
  <si>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</si>
  <si>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</si>
  <si>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</si>
  <si>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</si>
  <si>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</si>
  <si>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</si>
  <si>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</si>
  <si>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</si>
  <si>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</si>
  <si>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</si>
  <si>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</si>
  <si>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</si>
  <si>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</si>
  <si>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</si>
  <si>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</si>
  <si>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</si>
  <si>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</si>
  <si>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</si>
  <si>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</si>
  <si>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</si>
  <si>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</si>
  <si>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</si>
  <si>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</si>
  <si>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</si>
  <si>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</si>
  <si>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</si>
  <si>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</si>
  <si>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</si>
  <si>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</si>
  <si>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</si>
  <si>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</si>
  <si>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</si>
  <si>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</si>
  <si>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</si>
  <si>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</si>
  <si>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</si>
  <si>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</si>
  <si>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</si>
  <si>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</si>
  <si>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</si>
  <si>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</si>
  <si>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</si>
  <si>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</si>
  <si>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</si>
  <si>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</si>
  <si>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</si>
  <si>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</si>
  <si>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</si>
  <si>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</si>
  <si>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</si>
  <si>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</si>
  <si>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</si>
  <si>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</si>
  <si>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</si>
  <si>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</si>
  <si>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</si>
  <si>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</si>
  <si>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</si>
  <si>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</si>
  <si>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</si>
  <si>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</si>
  <si>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</si>
  <si>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</si>
  <si>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</si>
  <si>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</si>
  <si>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</si>
  <si>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</si>
  <si>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</si>
  <si>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</si>
  <si>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</si>
  <si>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</si>
  <si>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</si>
  <si>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</si>
  <si>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</si>
  <si>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</si>
  <si>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</si>
  <si>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</si>
  <si>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</si>
  <si>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</si>
  <si>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</si>
  <si>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</si>
  <si>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</si>
  <si>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</si>
  <si>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</si>
  <si>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</si>
  <si>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</si>
  <si>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</si>
  <si>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</si>
  <si>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</si>
  <si>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</si>
  <si>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</si>
  <si>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</si>
  <si>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</si>
  <si>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</si>
  <si>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</si>
  <si>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</si>
  <si>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</si>
  <si>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</si>
  <si>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</si>
  <si>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</si>
  <si>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</si>
  <si>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</si>
  <si>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</si>
  <si>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</si>
  <si>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</si>
  <si>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</si>
  <si>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</si>
  <si>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</si>
  <si>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</si>
  <si>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</si>
  <si>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</si>
  <si>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</si>
  <si>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</si>
  <si>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</si>
  <si>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</si>
  <si>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</si>
  <si>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</si>
  <si>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</si>
  <si>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</si>
  <si>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</si>
  <si>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</si>
  <si>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</si>
  <si>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</si>
  <si>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</si>
  <si>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</si>
  <si>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</si>
  <si>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</si>
  <si>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</si>
  <si>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</si>
  <si>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</si>
  <si>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</si>
  <si>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</si>
  <si>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</si>
  <si>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</si>
  <si>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</si>
  <si>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</si>
  <si>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</si>
  <si>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</si>
  <si>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</si>
  <si>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</si>
  <si>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</si>
  <si>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</si>
  <si>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</si>
  <si>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</si>
  <si>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</si>
  <si>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</si>
  <si>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</si>
  <si>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</si>
  <si>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</si>
  <si>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</si>
  <si>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</si>
  <si>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</si>
  <si>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</si>
  <si>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</si>
  <si>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</si>
  <si>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</si>
  <si>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</si>
  <si>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</si>
  <si>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</si>
  <si>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</si>
  <si>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</si>
  <si>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</si>
  <si>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</si>
  <si>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</si>
  <si>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</si>
  <si>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</si>
  <si>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</si>
  <si>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</si>
  <si>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</si>
  <si>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</si>
  <si>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</si>
  <si>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</si>
  <si>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</si>
  <si>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</si>
  <si>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</si>
  <si>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</si>
  <si>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</si>
  <si>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</si>
  <si>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</si>
  <si>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</si>
  <si>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</si>
  <si>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</si>
  <si>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</si>
  <si>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</si>
  <si>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</si>
  <si>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</si>
  <si>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</si>
  <si>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</si>
  <si>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</si>
  <si>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</si>
  <si>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</si>
  <si>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</si>
  <si>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</si>
  <si>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</si>
  <si>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</si>
  <si>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</si>
  <si>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</si>
  <si>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</si>
  <si>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</si>
  <si>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</si>
  <si>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</si>
  <si>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</si>
  <si>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</si>
  <si>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</si>
  <si>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</si>
  <si>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</si>
  <si>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</si>
  <si>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</si>
  <si>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</si>
  <si>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</si>
  <si>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</si>
  <si>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</si>
  <si>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</si>
  <si>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</si>
  <si>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</si>
  <si>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</si>
  <si>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</si>
  <si>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</si>
  <si>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</si>
  <si>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</si>
  <si>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</si>
  <si>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</si>
  <si>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</si>
  <si>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</si>
  <si>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</si>
  <si>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</si>
  <si>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</si>
  <si>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</si>
  <si>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</si>
  <si>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</si>
  <si>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</si>
  <si>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</si>
  <si>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</si>
  <si>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</si>
  <si>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</si>
  <si>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</si>
  <si>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</si>
  <si>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</si>
  <si>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</si>
  <si>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</si>
  <si>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</si>
  <si>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</si>
  <si>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</si>
  <si>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</si>
  <si>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</si>
  <si>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</si>
  <si>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</si>
  <si>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</si>
  <si>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</si>
  <si>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</si>
  <si>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</si>
  <si>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</si>
  <si>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</si>
  <si>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</si>
  <si>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</si>
  <si>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</si>
  <si>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</si>
  <si>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</si>
  <si>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</si>
  <si>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</si>
  <si>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</si>
  <si>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</si>
  <si>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</si>
  <si>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</si>
  <si>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</si>
  <si>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</si>
  <si>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</si>
  <si>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</si>
  <si>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</si>
  <si>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</si>
  <si>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</si>
  <si>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</si>
  <si>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</si>
  <si>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</si>
  <si>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</si>
  <si>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</si>
  <si>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</si>
  <si>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</si>
  <si>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</si>
  <si>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</si>
  <si>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</si>
  <si>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</si>
  <si>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</si>
  <si>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</si>
  <si>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</si>
  <si>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</si>
  <si>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</si>
  <si>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</si>
  <si>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</si>
  <si>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</si>
  <si>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</si>
  <si>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</si>
  <si>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</si>
  <si>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</si>
  <si>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</si>
  <si>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</si>
  <si>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</si>
  <si>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</si>
  <si>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</si>
  <si>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</si>
  <si>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</si>
  <si>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</si>
  <si>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</si>
  <si>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</si>
  <si>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</si>
  <si>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</si>
  <si>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</si>
  <si>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</si>
  <si>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</si>
  <si>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</si>
  <si>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</si>
  <si>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</si>
  <si>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</si>
  <si>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</si>
  <si>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</si>
  <si>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</si>
  <si>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</si>
  <si>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</si>
  <si>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</si>
  <si>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</si>
  <si>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</si>
  <si>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</si>
  <si>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</si>
  <si>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</si>
  <si>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</si>
  <si>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</si>
  <si>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</si>
  <si>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</si>
  <si>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</si>
  <si>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</si>
  <si>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</si>
  <si>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</si>
  <si>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</si>
  <si>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</si>
  <si>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</si>
  <si>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</si>
  <si>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</si>
  <si>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</si>
  <si>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</si>
  <si>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</si>
  <si>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</si>
  <si>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</si>
  <si>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</si>
  <si>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</si>
  <si>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</si>
  <si>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</si>
  <si>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</si>
  <si>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</si>
  <si>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</si>
  <si>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</si>
  <si>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</si>
  <si>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</si>
  <si>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</si>
  <si>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</si>
  <si>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</si>
  <si>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</si>
  <si>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</si>
  <si>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</si>
  <si>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</si>
  <si>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</si>
  <si>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</si>
  <si>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</si>
  <si>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</si>
  <si>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</si>
  <si>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</si>
  <si>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</si>
  <si>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</si>
  <si>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</si>
  <si>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</si>
  <si>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</si>
  <si>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</si>
  <si>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</si>
  <si>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</si>
  <si>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</si>
  <si>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</si>
  <si>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</si>
  <si>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</si>
  <si>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</si>
  <si>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</si>
  <si>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</si>
  <si>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</si>
  <si>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</si>
  <si>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</si>
  <si>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</si>
  <si>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</si>
  <si>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</si>
  <si>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</si>
  <si>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</si>
  <si>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</si>
  <si>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</si>
  <si>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</si>
  <si>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</si>
  <si>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</si>
  <si>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</si>
  <si>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</si>
  <si>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</si>
  <si>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</si>
  <si>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</si>
  <si>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</si>
  <si>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</si>
  <si>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</si>
  <si>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</si>
  <si>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</si>
  <si>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</si>
  <si>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</si>
  <si>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</si>
  <si>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</si>
  <si>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</si>
  <si>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</si>
  <si>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</si>
  <si>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</si>
  <si>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</si>
  <si>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</si>
  <si>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</si>
  <si>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</si>
  <si>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</si>
  <si>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</si>
  <si>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</si>
  <si>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</si>
  <si>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</si>
  <si>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</si>
  <si>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</si>
  <si>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</si>
  <si>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</si>
  <si>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</si>
  <si>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</si>
  <si>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</si>
  <si>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</si>
  <si>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</si>
  <si>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</si>
  <si>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</si>
  <si>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</si>
  <si>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</si>
  <si>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</si>
  <si>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</si>
  <si>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</si>
  <si>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</si>
  <si>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</si>
  <si>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</si>
  <si>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</si>
  <si>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</si>
  <si>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</si>
  <si>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</si>
  <si>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</si>
  <si>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</si>
  <si>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</si>
  <si>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</si>
  <si>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</si>
  <si>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</si>
  <si>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</si>
  <si>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</si>
  <si>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</si>
  <si>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</si>
  <si>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</si>
  <si>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</si>
  <si>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</si>
  <si>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</si>
  <si>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</si>
  <si>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</si>
  <si>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</si>
  <si>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</si>
  <si>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</si>
  <si>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</si>
  <si>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</si>
  <si>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</si>
  <si>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</si>
  <si>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</si>
  <si>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</si>
  <si>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</si>
  <si>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</si>
  <si>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</si>
  <si>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</si>
  <si>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</si>
  <si>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</si>
  <si>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</si>
  <si>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</si>
  <si>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</si>
  <si>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</si>
  <si>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</si>
  <si>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</si>
  <si>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</si>
  <si>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</si>
  <si>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</si>
  <si>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</si>
  <si>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</si>
  <si>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</si>
  <si>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</si>
  <si>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</si>
  <si>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</si>
  <si>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</si>
  <si>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</si>
  <si>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</si>
  <si>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</si>
  <si>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</si>
  <si>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</si>
  <si>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</si>
  <si>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</si>
  <si>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</si>
  <si>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</si>
  <si>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</si>
  <si>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</si>
  <si>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</si>
  <si>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</si>
  <si>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</si>
  <si>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</si>
  <si>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</si>
  <si>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</si>
  <si>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</si>
  <si>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</si>
  <si>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</si>
  <si>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</si>
  <si>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</si>
  <si>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</si>
  <si>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</si>
  <si>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</si>
  <si>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</si>
  <si>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</si>
  <si>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</si>
  <si>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</si>
  <si>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</si>
  <si>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</si>
  <si>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</si>
  <si>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</si>
  <si>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</si>
  <si>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</si>
  <si>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</si>
  <si>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</si>
  <si>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</si>
  <si>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</si>
  <si>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</si>
  <si>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</si>
  <si>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</si>
  <si>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</si>
  <si>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</si>
  <si>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</si>
  <si>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</si>
  <si>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</si>
  <si>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</si>
  <si>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</si>
  <si>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</si>
  <si>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</si>
  <si>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</si>
  <si>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</si>
  <si>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</si>
  <si>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</si>
  <si>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</si>
  <si>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</si>
  <si>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</si>
  <si>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</si>
  <si>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</si>
  <si>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</si>
  <si>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</si>
  <si>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</si>
  <si>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</si>
  <si>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</si>
  <si>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</si>
  <si>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</si>
  <si>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</si>
  <si>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</si>
  <si>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</si>
  <si>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</si>
  <si>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</si>
  <si>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</si>
  <si>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</si>
  <si>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</si>
  <si>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</si>
  <si>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</si>
  <si>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</si>
  <si>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</si>
  <si>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</si>
  <si>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</si>
  <si>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</si>
  <si>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</si>
  <si>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</si>
  <si>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</si>
  <si>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</si>
  <si>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</si>
  <si>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</si>
  <si>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</si>
  <si>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</si>
  <si>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</si>
  <si>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</si>
  <si>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</si>
  <si>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</si>
  <si>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</si>
  <si>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</si>
  <si>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</si>
  <si>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</si>
  <si>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</si>
  <si>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</si>
  <si>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</si>
  <si>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</si>
  <si>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</si>
  <si>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</si>
  <si>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</si>
  <si>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</si>
  <si>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</si>
  <si>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</si>
  <si>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</si>
  <si>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</si>
  <si>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</si>
  <si>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</si>
  <si>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</si>
  <si>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</si>
  <si>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</si>
  <si>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</si>
  <si>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</si>
  <si>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</si>
  <si>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</si>
  <si>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</si>
  <si>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</si>
  <si>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</si>
  <si>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</si>
  <si>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</si>
  <si>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</si>
  <si>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</si>
  <si>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</si>
  <si>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</si>
  <si>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</si>
  <si>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</si>
  <si>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</si>
  <si>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</si>
  <si>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</si>
  <si>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</si>
  <si>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</si>
  <si>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</si>
  <si>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</si>
  <si>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</si>
  <si>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</si>
  <si>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</si>
  <si>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</si>
  <si>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</si>
  <si>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</si>
  <si>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</si>
  <si>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</si>
  <si>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</si>
  <si>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</si>
  <si>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</si>
  <si>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</si>
  <si>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</si>
  <si>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</si>
  <si>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</si>
  <si>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</si>
  <si>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</si>
  <si>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</si>
  <si>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</si>
  <si>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</si>
  <si>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</si>
  <si>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</si>
  <si>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</si>
  <si>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</si>
  <si>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</si>
  <si>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</si>
  <si>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</si>
  <si>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</si>
  <si>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</si>
  <si>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</si>
  <si>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</si>
  <si>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</si>
  <si>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</si>
  <si>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</si>
  <si>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</si>
  <si>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</si>
  <si>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</si>
  <si>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</si>
  <si>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</si>
  <si>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</si>
  <si>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</si>
  <si>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</si>
  <si>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</si>
  <si>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</si>
  <si>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</si>
  <si>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</si>
  <si>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</si>
  <si>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</si>
  <si>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</si>
  <si>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</si>
  <si>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</si>
  <si>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</si>
  <si>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</si>
  <si>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</si>
  <si>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</si>
  <si>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</si>
  <si>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</si>
  <si>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</si>
  <si>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</si>
  <si>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</si>
  <si>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</si>
  <si>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</si>
  <si>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</si>
  <si>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</si>
  <si>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</si>
  <si>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</si>
  <si>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</si>
  <si>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</si>
  <si>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</si>
  <si>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</si>
  <si>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</si>
  <si>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</si>
  <si>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</si>
  <si>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</si>
  <si>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</si>
  <si>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</si>
  <si>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</si>
  <si>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</si>
  <si>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</si>
  <si>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</si>
  <si>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</si>
  <si>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</si>
  <si>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</si>
  <si>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</si>
  <si>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</si>
  <si>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</si>
  <si>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</si>
  <si>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</si>
  <si>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</si>
  <si>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</si>
  <si>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</si>
  <si>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</si>
  <si>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</si>
  <si>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</si>
  <si>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</si>
  <si>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</si>
  <si>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</si>
  <si>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</si>
  <si>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</si>
  <si>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</si>
  <si>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</si>
  <si>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</si>
  <si>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</si>
  <si>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</si>
  <si>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</si>
  <si>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</si>
  <si>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</si>
  <si>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</si>
  <si>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</si>
  <si>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</si>
  <si>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</si>
  <si>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</si>
  <si>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</si>
  <si>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</si>
  <si>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</si>
  <si>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</si>
  <si>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</si>
  <si>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</si>
  <si>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</si>
  <si>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</si>
  <si>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</si>
  <si>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</si>
  <si>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</si>
  <si>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</si>
  <si>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</si>
  <si>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</si>
  <si>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</si>
  <si>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</si>
  <si>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</si>
  <si>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</si>
  <si>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</si>
  <si>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</si>
  <si>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</si>
  <si>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</si>
  <si>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</si>
  <si>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</si>
  <si>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</si>
  <si>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</si>
  <si>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</si>
  <si>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</si>
  <si>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</si>
  <si>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</si>
  <si>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</si>
  <si>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</si>
  <si>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</si>
  <si>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</si>
  <si>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</si>
  <si>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</si>
  <si>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</si>
  <si>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</si>
  <si>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</si>
  <si>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</si>
  <si>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</si>
  <si>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</si>
  <si>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</si>
  <si>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</si>
  <si>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</si>
  <si>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</si>
  <si>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</si>
  <si>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</si>
  <si>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</si>
  <si>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</si>
  <si>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</si>
  <si>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</si>
  <si>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</si>
  <si>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</si>
  <si>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</si>
  <si>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</si>
  <si>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</si>
  <si>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</si>
  <si>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</si>
  <si>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</si>
  <si>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</si>
  <si>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</si>
  <si>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</si>
  <si>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</si>
  <si>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</si>
  <si>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</si>
  <si>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</si>
  <si>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</si>
  <si>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</si>
  <si>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</si>
  <si>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</si>
  <si>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</si>
  <si>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</si>
  <si>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</si>
  <si>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</si>
  <si>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</si>
  <si>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</si>
  <si>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</si>
  <si>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</si>
  <si>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</si>
  <si>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</si>
  <si>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</si>
  <si>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</si>
  <si>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</si>
  <si>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</si>
  <si>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</si>
  <si>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</si>
  <si>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</si>
  <si>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</si>
  <si>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</si>
  <si>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</si>
  <si>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</si>
  <si>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</si>
  <si>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</si>
  <si>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</si>
  <si>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</si>
  <si>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</si>
  <si>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</si>
  <si>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</si>
  <si>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</si>
  <si>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</si>
  <si>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</si>
  <si>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</si>
  <si>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</si>
  <si>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</si>
  <si>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</si>
  <si>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</si>
  <si>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</si>
  <si>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</si>
  <si>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</si>
  <si>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</si>
  <si>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</si>
  <si>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</si>
  <si>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</si>
  <si>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</si>
  <si>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</si>
  <si>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</si>
  <si>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</si>
  <si>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</si>
  <si>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</si>
  <si>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</si>
  <si>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</si>
  <si>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</si>
  <si>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</si>
  <si>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</si>
  <si>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</si>
  <si>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</si>
  <si>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</si>
  <si>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</si>
  <si>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</si>
  <si>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</si>
  <si>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</si>
  <si>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</si>
  <si>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</si>
  <si>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</si>
  <si>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</si>
  <si>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</si>
  <si>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</si>
  <si>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</si>
  <si>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</si>
  <si>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</si>
  <si>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</si>
  <si>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</si>
  <si>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</si>
  <si>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</si>
  <si>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</si>
  <si>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</si>
  <si>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</si>
  <si>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</si>
  <si>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</si>
  <si>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</si>
  <si>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</si>
  <si>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</si>
  <si>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</si>
  <si>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</si>
  <si>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</si>
  <si>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</si>
  <si>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</si>
  <si>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</si>
  <si>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</si>
  <si>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</si>
  <si>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</si>
  <si>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</si>
  <si>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</si>
  <si>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</si>
  <si>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</si>
  <si>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</si>
  <si>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</si>
  <si>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</si>
  <si>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</si>
  <si>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</si>
  <si>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</si>
  <si>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</si>
  <si>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</si>
  <si>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</si>
  <si>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</si>
  <si>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</si>
  <si>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</si>
  <si>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</si>
  <si>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</si>
  <si>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</si>
  <si>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</si>
  <si>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</si>
  <si>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</si>
  <si>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</si>
  <si>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</si>
  <si>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</si>
  <si>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</si>
  <si>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</si>
  <si>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</si>
  <si>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</si>
  <si>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</si>
  <si>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</si>
  <si>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</si>
  <si>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</si>
  <si>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</si>
  <si>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</si>
  <si>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</si>
  <si>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</si>
  <si>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</si>
  <si>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</si>
  <si>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</si>
  <si>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</si>
  <si>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</si>
  <si>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</si>
  <si>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</si>
  <si>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</si>
  <si>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</si>
  <si>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</si>
  <si>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</si>
  <si>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</si>
  <si>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</si>
  <si>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</si>
  <si>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</si>
  <si>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</si>
  <si>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</si>
  <si>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</si>
  <si>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</si>
  <si>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</si>
  <si>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</si>
  <si>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</si>
  <si>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</si>
  <si>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</si>
  <si>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</si>
  <si>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</si>
  <si>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</si>
  <si>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</si>
  <si>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</si>
  <si>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</si>
  <si>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</si>
  <si>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</si>
  <si>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</si>
  <si>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</si>
  <si>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</si>
  <si>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</si>
  <si>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</si>
  <si>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</si>
  <si>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</si>
  <si>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</si>
  <si>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</si>
  <si>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</si>
  <si>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</si>
  <si>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</si>
  <si>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</si>
  <si>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</si>
  <si>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</si>
  <si>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</si>
  <si>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</si>
  <si>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</si>
  <si>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</si>
  <si>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</si>
  <si>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</si>
  <si>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</si>
  <si>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</si>
  <si>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</si>
  <si>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</si>
  <si>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</si>
  <si>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</si>
  <si>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</si>
  <si>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</si>
  <si>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</si>
  <si>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</si>
  <si>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</si>
  <si>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</si>
  <si>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</si>
  <si>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</si>
  <si>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</si>
  <si>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</si>
  <si>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</si>
  <si>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</si>
  <si>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</si>
  <si>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</si>
  <si>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</si>
  <si>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</si>
  <si>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</si>
  <si>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</si>
  <si>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</si>
  <si>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</si>
  <si>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</si>
  <si>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</si>
  <si>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</si>
  <si>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</si>
  <si>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</si>
  <si>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</si>
  <si>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</si>
  <si>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</si>
  <si>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</si>
  <si>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</si>
  <si>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</si>
  <si>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</si>
  <si>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</si>
  <si>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</si>
  <si>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</si>
  <si>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</si>
  <si>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</si>
  <si>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</si>
  <si>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</si>
  <si>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</si>
  <si>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</si>
  <si>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</si>
  <si>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</si>
  <si>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</si>
  <si>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</si>
  <si>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</si>
  <si>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</si>
  <si>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</si>
  <si>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</si>
  <si>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</si>
  <si>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</si>
  <si>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</si>
  <si>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</si>
  <si>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</si>
  <si>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</si>
  <si>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</si>
  <si>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</si>
  <si>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</si>
  <si>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</si>
  <si>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</si>
  <si>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</si>
  <si>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</si>
  <si>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</si>
  <si>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</si>
  <si>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</si>
  <si>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</si>
  <si>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</si>
  <si>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</si>
  <si>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</si>
  <si>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</si>
  <si>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</si>
  <si>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</si>
  <si>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</si>
  <si>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</si>
  <si>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</si>
  <si>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</si>
  <si>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</si>
  <si>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</si>
  <si>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</si>
  <si>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</si>
  <si>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</si>
  <si>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</si>
  <si>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</si>
  <si>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</si>
  <si>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</si>
  <si>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</si>
  <si>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</si>
  <si>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</si>
  <si>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</si>
  <si>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</si>
  <si>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</si>
  <si>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</si>
  <si>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</si>
  <si>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</si>
  <si>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</si>
  <si>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</si>
  <si>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</si>
  <si>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</si>
  <si>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</si>
  <si>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</si>
  <si>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</si>
  <si>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</si>
  <si>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</si>
  <si>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</si>
  <si>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</si>
  <si>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</si>
  <si>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</si>
  <si>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</si>
  <si>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</si>
  <si>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</si>
  <si>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</si>
  <si>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</si>
  <si>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</si>
  <si>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</si>
  <si>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</si>
  <si>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</si>
  <si>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</si>
  <si>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</si>
  <si>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</si>
  <si>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</si>
  <si>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</si>
  <si>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</si>
  <si>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</si>
  <si>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</si>
  <si>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</si>
  <si>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</si>
  <si>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</si>
  <si>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</si>
  <si>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</si>
  <si>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</si>
  <si>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</si>
  <si>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</si>
  <si>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</si>
  <si>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</si>
  <si>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</si>
  <si>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</si>
  <si>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</si>
  <si>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</si>
  <si>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</si>
  <si>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</si>
  <si>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</si>
  <si>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</si>
  <si>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</si>
  <si>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</si>
  <si>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</si>
  <si>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</si>
  <si>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</si>
  <si>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</si>
  <si>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</si>
  <si>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</si>
  <si>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</si>
  <si>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</si>
  <si>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</si>
  <si>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</si>
  <si>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</si>
  <si>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</si>
  <si>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</si>
  <si>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</si>
  <si>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</si>
  <si>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</si>
  <si>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</si>
  <si>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</si>
  <si>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</si>
  <si>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</si>
  <si>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</si>
  <si>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</si>
  <si>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</si>
  <si>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</si>
  <si>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</si>
  <si>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</si>
  <si>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</si>
  <si>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</si>
  <si>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</si>
  <si>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</si>
  <si>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</si>
  <si>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</si>
  <si>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</si>
  <si>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</si>
  <si>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</si>
  <si>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</si>
  <si>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</si>
  <si>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</si>
  <si>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</si>
  <si>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</si>
  <si>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</si>
  <si>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</si>
  <si>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</si>
  <si>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</si>
  <si>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</si>
  <si>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</si>
  <si>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</si>
  <si>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</si>
  <si>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</si>
  <si>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</si>
  <si>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</si>
  <si>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</si>
  <si>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</si>
  <si>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</si>
  <si>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</si>
  <si>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</si>
  <si>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</si>
  <si>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</si>
  <si>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</si>
  <si>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</si>
  <si>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</si>
  <si>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</si>
  <si>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</si>
  <si>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</si>
  <si>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</si>
  <si>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</si>
  <si>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</si>
  <si>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</si>
  <si>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</si>
  <si>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</si>
  <si>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</si>
  <si>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</si>
  <si>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</si>
  <si>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</si>
  <si>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</si>
  <si>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</si>
  <si>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</si>
  <si>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</si>
  <si>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</si>
  <si>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</si>
  <si>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</si>
  <si>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</si>
  <si>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</si>
  <si>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</si>
  <si>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</si>
  <si>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</si>
  <si>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</si>
  <si>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</si>
  <si>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</si>
  <si>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</si>
  <si>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</si>
  <si>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</si>
  <si>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</si>
  <si>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</si>
  <si>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</si>
  <si>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</si>
  <si>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</si>
  <si>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</si>
  <si>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</si>
  <si>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</si>
  <si>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</si>
  <si>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</si>
  <si>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</si>
  <si>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</si>
  <si>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</si>
  <si>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</si>
  <si>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</si>
  <si>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</si>
  <si>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</si>
  <si>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</si>
  <si>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</si>
  <si>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</si>
  <si>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</si>
  <si>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</si>
  <si>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</si>
  <si>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</si>
  <si>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</si>
  <si>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</si>
  <si>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</si>
  <si>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</si>
  <si>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</si>
  <si>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</si>
  <si>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</si>
  <si>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</si>
  <si>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</si>
  <si>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</si>
  <si>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</si>
  <si>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</si>
  <si>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</si>
  <si>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</si>
  <si>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</si>
  <si>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</si>
  <si>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</si>
  <si>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</si>
  <si>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</si>
  <si>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</si>
  <si>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</si>
  <si>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</si>
  <si>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</si>
  <si>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</si>
  <si>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</si>
  <si>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</si>
  <si>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</si>
  <si>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</si>
  <si>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</si>
  <si>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</si>
  <si>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</si>
  <si>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</si>
  <si>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</si>
  <si>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</si>
  <si>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</si>
  <si>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</si>
  <si>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</si>
  <si>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</si>
  <si>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</si>
  <si>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</si>
  <si>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</si>
  <si>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</si>
  <si>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</si>
  <si>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</si>
  <si>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</si>
  <si>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</si>
  <si>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</si>
  <si>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</si>
  <si>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</si>
  <si>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</si>
  <si>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</si>
  <si>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</si>
  <si>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</si>
  <si>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</si>
  <si>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</si>
  <si>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</si>
  <si>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</si>
  <si>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</si>
  <si>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</si>
  <si>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</si>
  <si>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</si>
  <si>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</si>
  <si>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</si>
  <si>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</si>
  <si>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</si>
  <si>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</si>
  <si>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</si>
  <si>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</si>
  <si>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</si>
  <si>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</si>
  <si>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</si>
  <si>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</si>
  <si>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</si>
  <si>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</si>
  <si>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</si>
  <si>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</si>
  <si>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</si>
  <si>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</si>
  <si>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</si>
  <si>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</si>
  <si>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</si>
  <si>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</si>
  <si>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</si>
  <si>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</si>
  <si>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</si>
  <si>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</si>
  <si>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</si>
  <si>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</si>
  <si>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</si>
  <si>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</si>
  <si>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</si>
  <si>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</si>
  <si>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</si>
  <si>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</si>
  <si>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</si>
  <si>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</si>
  <si>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</si>
  <si>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</si>
  <si>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</si>
  <si>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</si>
  <si>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</si>
  <si>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</si>
  <si>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</si>
  <si>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</si>
  <si>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</si>
  <si>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</si>
  <si>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</si>
  <si>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</si>
  <si>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</si>
  <si>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</si>
  <si>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</si>
  <si>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</si>
  <si>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</si>
  <si>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</si>
  <si>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</si>
  <si>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</si>
  <si>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</si>
  <si>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</si>
  <si>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</si>
  <si>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</si>
  <si>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</si>
  <si>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</si>
  <si>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</si>
  <si>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</si>
  <si>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</si>
  <si>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</si>
  <si>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</si>
  <si>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</si>
  <si>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</si>
  <si>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</si>
  <si>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</si>
  <si>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</si>
  <si>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</si>
  <si>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</si>
  <si>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</si>
  <si>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</si>
  <si>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</si>
  <si>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</si>
  <si>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</si>
  <si>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</si>
  <si>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</si>
  <si>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</si>
  <si>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</si>
  <si>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</si>
  <si>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</si>
  <si>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</si>
  <si>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</si>
  <si>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</si>
  <si>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</si>
  <si>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</si>
  <si>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</si>
  <si>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</si>
  <si>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</si>
  <si>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</si>
  <si>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</si>
  <si>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</si>
  <si>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</si>
  <si>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</si>
  <si>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</si>
  <si>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</si>
  <si>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</si>
  <si>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</si>
  <si>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</si>
  <si>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</si>
  <si>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</si>
  <si>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</si>
  <si>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</si>
  <si>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</si>
  <si>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</si>
  <si>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</si>
  <si>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</si>
  <si>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</si>
  <si>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</si>
  <si>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</si>
  <si>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</si>
  <si>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</si>
  <si>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</si>
  <si>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</si>
  <si>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</si>
  <si>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</si>
  <si>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</si>
  <si>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</si>
  <si>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</si>
  <si>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</si>
  <si>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</si>
  <si>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</si>
  <si>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</si>
  <si>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</si>
  <si>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</si>
  <si>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</si>
  <si>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</si>
  <si>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</si>
  <si>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</si>
  <si>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</si>
  <si>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</si>
  <si>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</si>
  <si>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</si>
  <si>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</si>
  <si>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</si>
  <si>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</si>
  <si>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</si>
  <si>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</si>
  <si>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</si>
  <si>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</si>
  <si>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</si>
  <si>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</si>
  <si>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</si>
  <si>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</si>
  <si>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</si>
  <si>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</si>
  <si>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</si>
  <si>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</si>
  <si>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</si>
  <si>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</si>
  <si>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</si>
  <si>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</si>
  <si>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</si>
  <si>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</si>
  <si>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</si>
  <si>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</si>
  <si>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</si>
  <si>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</si>
  <si>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</si>
  <si>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</si>
  <si>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</si>
  <si>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</si>
  <si>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</si>
  <si>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</si>
  <si>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</si>
  <si>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</si>
  <si>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</si>
  <si>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</si>
  <si>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</si>
  <si>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</si>
  <si>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</si>
  <si>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</si>
  <si>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</si>
  <si>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</si>
  <si>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</si>
  <si>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</si>
  <si>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</si>
  <si>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</si>
  <si>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</si>
  <si>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</si>
  <si>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</si>
  <si>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</si>
  <si>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</si>
  <si>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</si>
  <si>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</si>
  <si>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</si>
  <si>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</si>
  <si>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</si>
  <si>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</si>
  <si>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</si>
  <si>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</si>
  <si>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</si>
  <si>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</si>
  <si>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</si>
  <si>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</si>
  <si>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</si>
  <si>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</si>
  <si>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</si>
  <si>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</si>
  <si>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</si>
  <si>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</si>
  <si>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</si>
  <si>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</si>
  <si>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</si>
  <si>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</si>
  <si>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</si>
  <si>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</si>
  <si>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</si>
  <si>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</si>
  <si>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</si>
  <si>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</si>
  <si>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</si>
  <si>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</si>
  <si>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</si>
  <si>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</si>
  <si>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</si>
  <si>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</si>
  <si>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</si>
  <si>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</si>
  <si>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</si>
  <si>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</si>
  <si>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</si>
  <si>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</si>
  <si>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</si>
  <si>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</si>
  <si>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</si>
  <si>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</si>
  <si>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</si>
  <si>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</si>
  <si>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</si>
  <si>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</si>
  <si>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</si>
  <si>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</si>
  <si>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</si>
  <si>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</si>
  <si>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</si>
  <si>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</si>
  <si>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</si>
  <si>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</si>
  <si>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</si>
  <si>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</si>
  <si>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</si>
  <si>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</si>
  <si>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</si>
  <si>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</si>
  <si>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</si>
  <si>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</si>
  <si>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</si>
  <si>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</si>
  <si>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</si>
  <si>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</si>
  <si>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</si>
  <si>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</si>
  <si>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</si>
  <si>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</si>
  <si>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</si>
  <si>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</si>
  <si>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</si>
  <si>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</si>
  <si>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</si>
  <si>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</si>
  <si>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</si>
  <si>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</si>
  <si>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</si>
  <si>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</si>
  <si>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</si>
  <si>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</si>
  <si>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</si>
  <si>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</si>
  <si>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</si>
  <si>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</si>
  <si>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</si>
  <si>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</si>
  <si>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</si>
  <si>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</si>
  <si>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</si>
  <si>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</si>
  <si>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</si>
  <si>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</si>
  <si>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</si>
  <si>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</si>
  <si>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</si>
  <si>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</si>
  <si>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</si>
  <si>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</si>
  <si>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</si>
  <si>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</si>
  <si>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</si>
  <si>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</si>
  <si>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</si>
  <si>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</si>
  <si>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</si>
  <si>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</si>
  <si>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</si>
  <si>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</si>
  <si>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</si>
  <si>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</si>
  <si>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</si>
  <si>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</si>
  <si>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</si>
  <si>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</si>
  <si>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</si>
  <si>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</si>
  <si>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</si>
  <si>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</si>
  <si>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</si>
  <si>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</si>
  <si>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</si>
  <si>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</si>
  <si>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</si>
  <si>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</si>
  <si>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</si>
  <si>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</si>
  <si>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</si>
  <si>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</si>
  <si>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</si>
  <si>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</si>
  <si>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</si>
  <si>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</si>
  <si>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</si>
  <si>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</si>
  <si>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</si>
  <si>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</si>
  <si>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</si>
  <si>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</si>
  <si>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</si>
  <si>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</si>
  <si>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</si>
  <si>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</si>
  <si>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</si>
  <si>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</si>
  <si>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</si>
  <si>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</si>
  <si>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</si>
  <si>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</si>
  <si>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</si>
  <si>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</si>
  <si>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</si>
  <si>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</si>
  <si>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</si>
  <si>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</si>
  <si>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</si>
  <si>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</si>
  <si>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</si>
  <si>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</si>
  <si>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</si>
  <si>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</si>
  <si>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</si>
  <si>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</si>
  <si>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</si>
  <si>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</si>
  <si>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</si>
  <si>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</si>
  <si>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</si>
  <si>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</si>
  <si>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</si>
  <si>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</si>
  <si>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</si>
  <si>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</si>
  <si>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</si>
  <si>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</si>
  <si>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</si>
  <si>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</si>
  <si>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</si>
  <si>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</si>
  <si>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</si>
  <si>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</si>
  <si>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</si>
  <si>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</si>
  <si>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</si>
  <si>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</si>
  <si>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</si>
  <si>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</si>
  <si>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</si>
  <si>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</si>
  <si>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</si>
  <si>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</si>
  <si>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</si>
  <si>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</si>
  <si>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</si>
  <si>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</si>
  <si>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</si>
  <si>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</si>
  <si>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</si>
  <si>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</si>
  <si>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</si>
  <si>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</si>
  <si>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</si>
  <si>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</si>
  <si>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</si>
  <si>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</si>
  <si>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</si>
  <si>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</si>
  <si>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</si>
  <si>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</si>
  <si>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</si>
  <si>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</si>
  <si>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</si>
  <si>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</si>
  <si>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</si>
  <si>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</si>
  <si>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</si>
  <si>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</si>
  <si>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</si>
  <si>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</si>
  <si>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</si>
  <si>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</si>
  <si>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</si>
  <si>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</si>
  <si>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</si>
  <si>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</si>
  <si>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</si>
  <si>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</si>
  <si>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</si>
  <si>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</si>
  <si>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</si>
  <si>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</si>
  <si>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</si>
  <si>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</si>
  <si>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</si>
  <si>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</si>
  <si>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</si>
  <si>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</si>
  <si>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</si>
  <si>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</si>
  <si>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</si>
  <si>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</si>
  <si>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</si>
  <si>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</si>
  <si>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</si>
  <si>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</si>
  <si>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</si>
  <si>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</si>
  <si>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</si>
  <si>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</si>
  <si>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</si>
  <si>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</si>
  <si>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</si>
  <si>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</si>
  <si>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</si>
  <si>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</si>
  <si>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</si>
  <si>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</si>
  <si>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</si>
  <si>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</si>
  <si>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</si>
  <si>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</si>
  <si>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</si>
  <si>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</si>
  <si>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</si>
  <si>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</si>
  <si>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</si>
  <si>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</si>
  <si>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</si>
  <si>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</si>
  <si>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</si>
  <si>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</si>
  <si>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</si>
  <si>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</si>
  <si>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</si>
  <si>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</si>
  <si>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</si>
  <si>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</si>
  <si>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</si>
  <si>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</si>
  <si>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</si>
  <si>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</si>
  <si>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</si>
  <si>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</si>
  <si>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</si>
  <si>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</si>
  <si>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</si>
  <si>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</si>
  <si>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</si>
  <si>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</si>
  <si>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</si>
  <si>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</si>
  <si>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</si>
  <si>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</si>
  <si>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</si>
  <si>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</si>
  <si>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</si>
  <si>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</si>
  <si>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</si>
  <si>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</si>
  <si>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</si>
  <si>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</si>
  <si>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</si>
  <si>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</si>
  <si>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</si>
  <si>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</si>
  <si>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</si>
  <si>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</si>
  <si>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</si>
  <si>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</si>
  <si>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</si>
  <si>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</si>
  <si>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</si>
  <si>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</si>
  <si>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</si>
  <si>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</si>
  <si>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</si>
  <si>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</si>
  <si>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</si>
  <si>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</si>
  <si>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</si>
  <si>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</si>
  <si>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</si>
  <si>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</si>
  <si>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</si>
  <si>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</si>
  <si>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</si>
  <si>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</si>
  <si>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</si>
  <si>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</si>
  <si>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</si>
  <si>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</si>
  <si>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</si>
  <si>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</si>
  <si>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</si>
  <si>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</si>
  <si>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</si>
  <si>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</si>
  <si>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</si>
  <si>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</si>
  <si>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</si>
  <si>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</si>
  <si>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</si>
  <si>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</si>
  <si>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</si>
  <si>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</si>
  <si>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</si>
  <si>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</si>
  <si>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</si>
  <si>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</si>
  <si>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</si>
  <si>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</si>
  <si>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</si>
  <si>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</si>
  <si>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</si>
  <si>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</si>
  <si>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</si>
  <si>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</si>
  <si>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</si>
  <si>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</si>
  <si>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</si>
  <si>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</si>
  <si>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</si>
  <si>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</si>
  <si>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</si>
  <si>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</si>
  <si>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</si>
  <si>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</si>
  <si>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</si>
  <si>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</si>
  <si>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</si>
  <si>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</si>
  <si>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</si>
  <si>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</si>
  <si>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</si>
  <si>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</si>
  <si>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</si>
  <si>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</si>
  <si>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</si>
  <si>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</si>
  <si>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</si>
  <si>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</si>
  <si>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</si>
  <si>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</si>
  <si>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</si>
  <si>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</si>
  <si>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</si>
  <si>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</si>
  <si>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</si>
  <si>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</si>
  <si>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</si>
  <si>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</si>
  <si>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</si>
  <si>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</si>
  <si>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</si>
  <si>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</si>
  <si>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</si>
  <si>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</si>
  <si>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</si>
  <si>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</si>
  <si>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</si>
  <si>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</si>
  <si>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</si>
  <si>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</si>
  <si>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</si>
  <si>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</si>
  <si>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</si>
  <si>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</si>
  <si>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</si>
  <si>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</si>
  <si>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</si>
  <si>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</si>
  <si>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</si>
  <si>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</si>
  <si>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</si>
  <si>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</si>
  <si>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</si>
  <si>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</si>
  <si>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</si>
  <si>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</si>
  <si>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</si>
  <si>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</si>
  <si>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</si>
  <si>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</si>
  <si>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</si>
  <si>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</si>
  <si>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</si>
  <si>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</si>
  <si>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</si>
  <si>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</si>
  <si>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</si>
  <si>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</si>
  <si>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</si>
  <si>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</si>
  <si>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</si>
  <si>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</si>
  <si>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</si>
  <si>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</si>
  <si>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</si>
  <si>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</si>
  <si>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</si>
  <si>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</si>
  <si>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</si>
  <si>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</si>
  <si>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</si>
  <si>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</si>
  <si>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</si>
  <si>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</si>
  <si>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</si>
  <si>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</si>
  <si>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</si>
  <si>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</si>
  <si>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</si>
  <si>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</si>
  <si>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</si>
  <si>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</si>
  <si>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</si>
  <si>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</si>
  <si>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</si>
  <si>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</si>
  <si>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</si>
  <si>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</si>
  <si>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</si>
  <si>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</si>
  <si>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</si>
  <si>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</si>
  <si>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</si>
  <si>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</si>
  <si>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</si>
  <si>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</si>
  <si>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</si>
  <si>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</si>
  <si>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</si>
  <si>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</si>
  <si>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</si>
  <si>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</si>
  <si>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</si>
  <si>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</si>
  <si>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</si>
  <si>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</si>
  <si>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</si>
  <si>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</si>
  <si>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</si>
  <si>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</si>
  <si>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</si>
  <si>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</si>
  <si>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</si>
  <si>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</si>
  <si>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</si>
  <si>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</si>
  <si>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</si>
  <si>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</si>
  <si>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</si>
  <si>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</si>
  <si>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</si>
  <si>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</si>
  <si>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</si>
  <si>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</si>
  <si>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</si>
  <si>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</si>
  <si>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</si>
  <si>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</si>
  <si>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</si>
  <si>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</si>
  <si>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</si>
  <si>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</si>
  <si>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</si>
  <si>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</si>
  <si>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</si>
  <si>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</si>
  <si>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</si>
  <si>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</si>
  <si>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</si>
  <si>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</si>
  <si>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</si>
  <si>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</si>
  <si>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</si>
  <si>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</si>
  <si>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</si>
  <si>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</si>
  <si>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</si>
  <si>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</si>
  <si>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</si>
  <si>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</si>
  <si>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</si>
  <si>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</si>
  <si>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</si>
  <si>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</si>
  <si>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</si>
  <si>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</si>
  <si>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</si>
  <si>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</si>
  <si>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</si>
  <si>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</si>
  <si>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</si>
  <si>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</si>
  <si>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</si>
  <si>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</si>
  <si>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</si>
  <si>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</si>
  <si>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</si>
  <si>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</si>
  <si>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</si>
  <si>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</si>
  <si>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</si>
  <si>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</si>
  <si>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</si>
  <si>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</si>
  <si>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</si>
  <si>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</si>
  <si>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</si>
  <si>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</si>
  <si>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</si>
  <si>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</si>
  <si>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</si>
  <si>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</si>
  <si>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</si>
  <si>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</si>
  <si>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</si>
  <si>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</si>
  <si>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</si>
  <si>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</si>
  <si>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</si>
  <si>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</si>
  <si>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</si>
  <si>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</si>
  <si>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</si>
  <si>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</si>
  <si>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</si>
  <si>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</si>
  <si>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</si>
  <si>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</si>
  <si>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</si>
  <si>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</si>
  <si>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</si>
  <si>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</si>
  <si>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</si>
  <si>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</si>
  <si>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</si>
  <si>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</si>
  <si>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</si>
  <si>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</si>
  <si>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</si>
  <si>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</si>
  <si>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</si>
  <si>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</si>
  <si>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</si>
  <si>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</si>
  <si>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</si>
  <si>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</si>
  <si>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</si>
  <si>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</si>
  <si>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</si>
  <si>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</si>
  <si>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</si>
  <si>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</si>
  <si>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</si>
  <si>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</si>
  <si>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</si>
  <si>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</si>
  <si>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</si>
  <si>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</si>
  <si>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</si>
  <si>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</si>
  <si>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</si>
  <si>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</si>
  <si>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</si>
  <si>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</si>
  <si>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</si>
  <si>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</si>
  <si>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</si>
  <si>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</si>
  <si>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</si>
  <si>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</si>
  <si>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</si>
  <si>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</si>
  <si>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</si>
  <si>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</si>
  <si>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</si>
  <si>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</si>
  <si>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</si>
  <si>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</si>
  <si>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</si>
  <si>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</si>
  <si>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</si>
  <si>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</si>
  <si>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</si>
  <si>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</si>
  <si>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</si>
  <si>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</si>
  <si>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</si>
  <si>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</si>
  <si>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</si>
  <si>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</si>
  <si>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</si>
  <si>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</si>
  <si>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</si>
  <si>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</si>
  <si>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</si>
  <si>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</si>
  <si>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</si>
  <si>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</si>
  <si>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</si>
  <si>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</si>
  <si>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</si>
  <si>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</si>
  <si>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</si>
  <si>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</si>
  <si>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</si>
  <si>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</si>
  <si>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</si>
  <si>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</si>
  <si>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</si>
  <si>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</si>
  <si>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</si>
  <si>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</si>
  <si>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</si>
  <si>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</si>
  <si>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</si>
  <si>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</si>
  <si>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</si>
  <si>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</si>
  <si>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</si>
  <si>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</si>
  <si>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</si>
  <si>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</si>
  <si>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</si>
  <si>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</si>
  <si>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</si>
  <si>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</si>
  <si>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</si>
  <si>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</si>
  <si>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</si>
  <si>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</si>
  <si>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</si>
  <si>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</si>
  <si>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</si>
  <si>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</si>
  <si>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</si>
  <si>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</si>
  <si>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</si>
  <si>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</si>
  <si>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</si>
  <si>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</si>
  <si>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</si>
  <si>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</si>
  <si>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</si>
  <si>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</si>
  <si>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</si>
  <si>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</si>
  <si>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</si>
  <si>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</si>
  <si>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</si>
  <si>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</si>
  <si>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</si>
  <si>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</si>
  <si>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</si>
  <si>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</si>
  <si>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</si>
  <si>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</si>
  <si>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</si>
  <si>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</si>
  <si>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</si>
  <si>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</si>
  <si>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</si>
  <si>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</si>
  <si>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</si>
  <si>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</si>
  <si>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</si>
  <si>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</si>
  <si>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</si>
  <si>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</si>
  <si>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</si>
  <si>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</si>
  <si>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</si>
  <si>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</si>
  <si>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</si>
  <si>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</si>
  <si>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</si>
  <si>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</si>
  <si>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</si>
  <si>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</si>
  <si>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</si>
  <si>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</si>
  <si>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</si>
  <si>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</si>
  <si>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</si>
  <si>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</si>
  <si>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</si>
  <si>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</si>
  <si>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</si>
  <si>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</si>
  <si>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</si>
  <si>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</si>
  <si>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</si>
  <si>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</si>
  <si>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</si>
  <si>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</si>
  <si>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</si>
  <si>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</si>
  <si>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</si>
  <si>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</si>
  <si>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</si>
  <si>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</si>
  <si>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</si>
  <si>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</si>
  <si>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</si>
  <si>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</si>
  <si>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</si>
  <si>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</si>
  <si>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</si>
  <si>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</si>
  <si>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</si>
  <si>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</si>
  <si>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</si>
  <si>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</si>
  <si>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</si>
  <si>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</si>
  <si>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</si>
  <si>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</si>
  <si>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</si>
  <si>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</si>
  <si>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</si>
  <si>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</si>
  <si>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</si>
  <si>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</si>
  <si>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</si>
  <si>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</si>
  <si>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</si>
  <si>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</si>
  <si>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</si>
  <si>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</si>
  <si>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</si>
  <si>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</si>
  <si>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</si>
  <si>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</si>
  <si>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</si>
  <si>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</si>
  <si>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</si>
  <si>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</si>
  <si>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</si>
  <si>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</si>
  <si>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</si>
  <si>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</si>
  <si>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</si>
  <si>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</si>
  <si>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</si>
  <si>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</si>
  <si>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</si>
  <si>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</si>
  <si>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</si>
  <si>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</si>
  <si>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</si>
  <si>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</si>
  <si>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</si>
  <si>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</si>
  <si>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</si>
  <si>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</si>
  <si>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</si>
  <si>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</si>
  <si>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</si>
  <si>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</si>
  <si>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</si>
  <si>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</si>
  <si>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</si>
  <si>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</si>
  <si>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</si>
  <si>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</si>
  <si>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</si>
  <si>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</si>
  <si>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</si>
  <si>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</si>
  <si>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</si>
  <si>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</si>
  <si>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</si>
  <si>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</si>
  <si>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</si>
  <si>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</si>
  <si>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</si>
  <si>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</si>
  <si>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</si>
  <si>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</si>
  <si>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</si>
  <si>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</si>
  <si>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</si>
  <si>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</si>
  <si>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</si>
  <si>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</si>
  <si>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</si>
  <si>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</si>
  <si>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</si>
  <si>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</si>
  <si>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</si>
  <si>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</si>
  <si>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</si>
  <si>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</si>
  <si>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</si>
  <si>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</si>
  <si>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</si>
  <si>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</si>
  <si>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</si>
  <si>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</si>
  <si>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</si>
  <si>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</si>
  <si>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</si>
  <si>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</si>
  <si>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</si>
  <si>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</si>
  <si>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</si>
  <si>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</si>
  <si>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</si>
  <si>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</si>
  <si>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</si>
  <si>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</si>
  <si>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</si>
  <si>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</si>
  <si>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</si>
  <si>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</si>
  <si>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</si>
  <si>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</si>
  <si>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</si>
  <si>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</si>
  <si>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</si>
  <si>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</si>
  <si>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</si>
  <si>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</si>
  <si>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</si>
  <si>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</si>
  <si>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</si>
  <si>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</si>
  <si>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</si>
  <si>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</si>
  <si>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</si>
  <si>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</si>
  <si>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</si>
  <si>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</si>
  <si>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</si>
  <si>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</si>
  <si>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</si>
  <si>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</si>
  <si>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</si>
  <si>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</si>
  <si>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</si>
  <si>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</si>
  <si>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</si>
  <si>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</si>
  <si>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</si>
  <si>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</si>
  <si>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</si>
  <si>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</si>
  <si>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</si>
  <si>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</si>
  <si>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</si>
  <si>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</si>
  <si>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</si>
  <si>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</si>
  <si>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</si>
  <si>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</si>
  <si>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</si>
  <si>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</si>
  <si>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</si>
  <si>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</si>
  <si>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</si>
  <si>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</si>
  <si>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</si>
  <si>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</si>
  <si>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</si>
  <si>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</si>
  <si>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</si>
  <si>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</si>
  <si>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</si>
  <si>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</si>
  <si>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</si>
  <si>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</si>
  <si>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</si>
  <si>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</si>
  <si>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</si>
  <si>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</si>
  <si>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</si>
  <si>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</si>
  <si>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</si>
  <si>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</si>
  <si>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</si>
  <si>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</si>
  <si>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</si>
  <si>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</si>
  <si>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</si>
  <si>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</si>
  <si>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</si>
  <si>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</si>
  <si>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</si>
  <si>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</si>
  <si>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</si>
  <si>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</si>
  <si>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</si>
  <si>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</si>
  <si>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</si>
  <si>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</si>
  <si>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</si>
  <si>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</si>
  <si>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</si>
  <si>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</si>
  <si>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</si>
  <si>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</si>
  <si>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</si>
  <si>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</si>
  <si>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</si>
  <si>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</si>
  <si>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</si>
  <si>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</si>
  <si>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</si>
  <si>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</si>
  <si>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</si>
  <si>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</si>
  <si>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</si>
  <si>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</si>
  <si>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</si>
  <si>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</si>
  <si>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</si>
  <si>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</si>
  <si>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</si>
  <si>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</si>
  <si>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</si>
  <si>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</si>
  <si>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</si>
  <si>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</si>
  <si>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</si>
  <si>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</si>
  <si>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</si>
  <si>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</si>
  <si>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</si>
  <si>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</si>
  <si>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</si>
  <si>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</si>
  <si>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</si>
  <si>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</si>
  <si>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</si>
  <si>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</si>
  <si>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</si>
  <si>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</si>
  <si>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</si>
  <si>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</si>
  <si>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</si>
  <si>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</si>
  <si>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</si>
  <si>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</si>
  <si>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</si>
  <si>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</si>
  <si>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</si>
  <si>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</si>
  <si>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</si>
  <si>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</si>
  <si>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</si>
  <si>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</si>
  <si>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</si>
  <si>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</si>
  <si>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</si>
  <si>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</si>
  <si>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</si>
  <si>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</si>
  <si>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</si>
  <si>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</si>
  <si>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</si>
  <si>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</si>
  <si>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</si>
  <si>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</si>
  <si>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</si>
  <si>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</si>
  <si>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</si>
  <si>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</si>
  <si>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</si>
  <si>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</si>
  <si>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</si>
  <si>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</si>
  <si>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</si>
  <si>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</si>
  <si>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</si>
  <si>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</si>
  <si>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</si>
  <si>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</si>
  <si>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</si>
  <si>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</si>
  <si>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</si>
  <si>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</si>
  <si>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</si>
  <si>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</si>
  <si>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</si>
  <si>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</si>
  <si>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</si>
  <si>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</si>
  <si>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</si>
  <si>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</si>
  <si>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</si>
  <si>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</si>
  <si>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</si>
  <si>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</si>
  <si>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</si>
  <si>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</si>
  <si>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</si>
  <si>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</si>
  <si>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</si>
  <si>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</si>
  <si>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</si>
  <si>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</si>
  <si>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</si>
  <si>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</si>
  <si>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</si>
  <si>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</si>
  <si>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</si>
  <si>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</si>
  <si>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</si>
  <si>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</si>
  <si>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</si>
  <si>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</si>
  <si>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</si>
  <si>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</si>
  <si>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</si>
  <si>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</si>
  <si>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</si>
  <si>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</si>
  <si>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</si>
  <si>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</si>
  <si>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</si>
  <si>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</si>
  <si>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</si>
  <si>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</si>
  <si>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</si>
  <si>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</si>
  <si>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</si>
  <si>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</si>
  <si>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</si>
  <si>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</si>
  <si>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</si>
  <si>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</si>
  <si>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</si>
  <si>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</si>
  <si>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</si>
  <si>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</si>
  <si>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</si>
  <si>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</si>
  <si>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</si>
  <si>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</si>
  <si>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</si>
  <si>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</si>
  <si>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</si>
  <si>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</si>
  <si>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</si>
  <si>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</si>
  <si>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</si>
  <si>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</si>
  <si>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</si>
  <si>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</si>
  <si>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</si>
  <si>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</si>
  <si>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</si>
  <si>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</si>
  <si>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</si>
  <si>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</si>
  <si>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</si>
  <si>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</si>
  <si>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</si>
  <si>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</si>
  <si>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</si>
  <si>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</si>
  <si>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</si>
  <si>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</si>
  <si>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</si>
  <si>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</si>
  <si>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</si>
  <si>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</si>
  <si>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</si>
  <si>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</si>
  <si>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</si>
  <si>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</si>
  <si>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</si>
  <si>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</si>
  <si>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</si>
  <si>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</si>
  <si>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</si>
  <si>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</si>
  <si>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</si>
  <si>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</si>
  <si>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</si>
  <si>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</si>
  <si>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</si>
  <si>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</si>
  <si>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</si>
  <si>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</si>
  <si>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</si>
  <si>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</si>
  <si>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</si>
  <si>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</si>
  <si>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</si>
  <si>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</si>
  <si>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</si>
  <si>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</si>
  <si>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</si>
  <si>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</si>
  <si>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</si>
  <si>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</si>
  <si>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</si>
  <si>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</si>
  <si>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</si>
  <si>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</si>
  <si>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</si>
  <si>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</si>
  <si>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</si>
  <si>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</si>
  <si>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</si>
  <si>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</si>
  <si>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</si>
  <si>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</si>
  <si>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</si>
  <si>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</si>
  <si>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</si>
  <si>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</si>
  <si>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</si>
  <si>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</si>
  <si>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</si>
  <si>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</si>
  <si>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</si>
  <si>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</si>
  <si>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</si>
  <si>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</si>
  <si>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</si>
  <si>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</si>
  <si>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</si>
  <si>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</si>
  <si>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</si>
  <si>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</si>
  <si>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</si>
  <si>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</si>
  <si>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</si>
  <si>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</si>
  <si>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</si>
  <si>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</si>
  <si>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</si>
  <si>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</si>
  <si>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</si>
  <si>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</si>
  <si>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</si>
  <si>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</si>
  <si>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</si>
  <si>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</si>
  <si>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</si>
  <si>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</si>
  <si>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</si>
  <si>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</si>
  <si>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</si>
  <si>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</si>
  <si>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</si>
  <si>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</si>
  <si>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</si>
  <si>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</si>
  <si>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</si>
  <si>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</si>
  <si>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</si>
  <si>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</si>
  <si>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</si>
  <si>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</si>
  <si>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</si>
  <si>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</si>
  <si>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</si>
  <si>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</si>
  <si>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</si>
  <si>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</si>
  <si>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</si>
  <si>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</si>
  <si>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</si>
  <si>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</si>
  <si>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</si>
  <si>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</si>
  <si>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</si>
  <si>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</si>
  <si>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</si>
  <si>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</si>
  <si>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</si>
  <si>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</si>
  <si>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</si>
  <si>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</si>
  <si>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</si>
  <si>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</si>
  <si>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</si>
  <si>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</si>
  <si>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</si>
  <si>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</si>
  <si>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</si>
  <si>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</si>
  <si>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</si>
  <si>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</si>
  <si>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</si>
  <si>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</si>
  <si>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</si>
  <si>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</si>
  <si>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</si>
  <si>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</si>
  <si>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</si>
  <si>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</si>
  <si>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</si>
  <si>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</si>
  <si>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</si>
  <si>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</si>
  <si>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</si>
  <si>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</si>
  <si>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</si>
  <si>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</si>
  <si>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</si>
  <si>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</si>
  <si>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</si>
  <si>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</si>
  <si>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</si>
  <si>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</si>
  <si>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</si>
  <si>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</si>
  <si>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</si>
  <si>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</si>
  <si>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</si>
  <si>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</si>
  <si>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</si>
  <si>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</si>
  <si>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</si>
  <si>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</si>
  <si>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</si>
  <si>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</si>
  <si>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</si>
  <si>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</si>
  <si>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</si>
  <si>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</si>
  <si>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</si>
  <si>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</si>
  <si>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</si>
  <si>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</si>
  <si>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</si>
  <si>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</si>
  <si>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</si>
  <si>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</si>
  <si>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</si>
  <si>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</si>
  <si>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</si>
  <si>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</si>
  <si>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</si>
  <si>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</si>
  <si>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</si>
  <si>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</si>
  <si>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</si>
  <si>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</si>
  <si>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</si>
  <si>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</si>
  <si>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</si>
  <si>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</si>
  <si>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</si>
  <si>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</si>
  <si>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</si>
  <si>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</si>
  <si>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</si>
  <si>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</si>
  <si>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</si>
  <si>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</si>
  <si>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</si>
  <si>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</si>
  <si>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</si>
  <si>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</si>
  <si>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</si>
  <si>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</si>
  <si>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</si>
  <si>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</si>
  <si>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</si>
  <si>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</si>
  <si>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</si>
  <si>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</si>
  <si>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</si>
  <si>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</si>
  <si>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</si>
  <si>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</si>
  <si>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</si>
  <si>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</si>
  <si>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</si>
  <si>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</si>
  <si>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</si>
  <si>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</si>
  <si>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</si>
  <si>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</si>
  <si>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</si>
  <si>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</si>
  <si>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</si>
  <si>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</si>
  <si>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</si>
  <si>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</si>
  <si>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</si>
  <si>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</si>
  <si>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</si>
  <si>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</si>
  <si>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</si>
  <si>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</si>
  <si>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</si>
  <si>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</si>
  <si>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</si>
  <si>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</si>
  <si>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</si>
  <si>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</si>
  <si>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</si>
  <si>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</si>
  <si>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</si>
  <si>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</si>
  <si>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</si>
  <si>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</si>
  <si>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</si>
  <si>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</si>
  <si>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</si>
  <si>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</si>
  <si>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</si>
  <si>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</si>
  <si>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</si>
  <si>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</si>
  <si>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</si>
  <si>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</si>
  <si>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</si>
  <si>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</si>
  <si>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</si>
  <si>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</si>
  <si>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</si>
  <si>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</si>
  <si>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</si>
  <si>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</si>
  <si>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</si>
  <si>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</si>
  <si>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</si>
  <si>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</si>
  <si>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</si>
  <si>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</si>
  <si>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</si>
  <si>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</si>
  <si>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</si>
  <si>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</si>
  <si>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</si>
  <si>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</si>
  <si>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</si>
  <si>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</si>
  <si>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</si>
  <si>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</si>
  <si>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</si>
  <si>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</si>
  <si>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</si>
  <si>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</si>
  <si>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</si>
  <si>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</si>
  <si>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</si>
  <si>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</si>
  <si>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</si>
  <si>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</si>
  <si>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</si>
  <si>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</si>
  <si>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</si>
  <si>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</si>
  <si>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</si>
  <si>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</si>
  <si>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</si>
  <si>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</si>
  <si>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</si>
  <si>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</si>
  <si>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</si>
  <si>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</si>
  <si>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</si>
  <si>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</si>
  <si>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</si>
  <si>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</si>
  <si>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</si>
  <si>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</si>
  <si>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</si>
  <si>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</si>
  <si>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</si>
  <si>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</si>
  <si>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</si>
  <si>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</si>
  <si>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</si>
  <si>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</si>
  <si>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</si>
  <si>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</si>
  <si>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</si>
  <si>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</si>
  <si>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</si>
  <si>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</si>
  <si>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</si>
  <si>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</si>
  <si>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</si>
  <si>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</si>
  <si>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</si>
  <si>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</si>
  <si>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</si>
  <si>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</si>
  <si>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</si>
  <si>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</si>
  <si>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</si>
  <si>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</si>
  <si>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</si>
  <si>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</si>
  <si>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</si>
  <si>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</si>
  <si>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</si>
  <si>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</si>
  <si>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</si>
  <si>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</si>
  <si>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</si>
  <si>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</si>
  <si>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</si>
  <si>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</si>
  <si>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</si>
  <si>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</si>
  <si>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</si>
  <si>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</si>
  <si>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</si>
  <si>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</si>
  <si>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</si>
  <si>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</si>
  <si>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</si>
  <si>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</si>
  <si>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</si>
  <si>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</si>
  <si>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</si>
  <si>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</si>
  <si>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</si>
  <si>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</si>
  <si>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</si>
  <si>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</si>
  <si>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</si>
  <si>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</si>
  <si>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</si>
  <si>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</si>
  <si>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</si>
  <si>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</si>
  <si>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</si>
  <si>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</si>
  <si>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</si>
  <si>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</si>
  <si>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</si>
  <si>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</si>
  <si>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</si>
  <si>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</si>
  <si>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</si>
  <si>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</si>
  <si>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</si>
  <si>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</si>
  <si>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</si>
  <si>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</si>
  <si>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</si>
  <si>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</si>
  <si>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</si>
  <si>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</si>
  <si>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</si>
  <si>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</si>
  <si>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</si>
  <si>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</si>
  <si>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</si>
  <si>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</si>
  <si>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</si>
  <si>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</si>
  <si>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</si>
  <si>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</si>
  <si>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</si>
  <si>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</si>
  <si>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</si>
  <si>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</si>
  <si>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</si>
  <si>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</si>
  <si>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</si>
  <si>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</si>
  <si>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</si>
  <si>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</si>
  <si>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</si>
  <si>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</si>
  <si>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</si>
  <si>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</si>
  <si>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</si>
  <si>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</si>
  <si>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</si>
  <si>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</si>
  <si>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</si>
  <si>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</si>
  <si>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</si>
  <si>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</si>
  <si>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</si>
  <si>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</si>
  <si>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</si>
  <si>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</si>
  <si>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</si>
  <si>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</si>
  <si>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</si>
  <si>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</si>
  <si>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</si>
  <si>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</si>
  <si>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</si>
  <si>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</si>
  <si>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</si>
  <si>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</si>
  <si>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</si>
  <si>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</si>
  <si>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</si>
  <si>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</si>
  <si>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</si>
  <si>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</si>
  <si>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</si>
  <si>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</si>
  <si>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</si>
  <si>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</si>
  <si>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</si>
  <si>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</si>
  <si>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</si>
  <si>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</si>
  <si>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</si>
  <si>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</si>
  <si>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</si>
  <si>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</si>
  <si>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</si>
  <si>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</si>
  <si>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</si>
  <si>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</si>
  <si>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</si>
  <si>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</si>
  <si>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</si>
  <si>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</si>
  <si>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</si>
  <si>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</si>
  <si>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</si>
  <si>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</si>
  <si>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</si>
  <si>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</si>
  <si>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</si>
  <si>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</si>
  <si>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</si>
  <si>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</si>
  <si>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</si>
  <si>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</si>
  <si>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</si>
  <si>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</si>
  <si>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</si>
  <si>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</si>
  <si>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</si>
  <si>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</si>
  <si>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</si>
  <si>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</si>
  <si>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</si>
  <si>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</si>
  <si>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</si>
  <si>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</si>
  <si>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</si>
  <si>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</si>
  <si>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</si>
  <si>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</si>
  <si>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</si>
  <si>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</si>
  <si>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</si>
  <si>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</si>
  <si>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</si>
  <si>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</si>
  <si>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</si>
  <si>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</si>
  <si>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</si>
  <si>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</si>
  <si>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</si>
  <si>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</si>
  <si>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</si>
  <si>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</si>
  <si>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</si>
  <si>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</si>
  <si>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</si>
  <si>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</si>
  <si>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</si>
  <si>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</si>
  <si>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</si>
  <si>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</si>
  <si>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</si>
  <si>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</si>
  <si>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</si>
  <si>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</si>
  <si>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</si>
  <si>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</si>
  <si>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</si>
  <si>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</si>
  <si>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</si>
  <si>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</si>
  <si>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</si>
  <si>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</si>
  <si>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</si>
  <si>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</si>
  <si>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</si>
  <si>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</si>
  <si>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</si>
  <si>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</si>
  <si>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</si>
  <si>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</si>
  <si>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</si>
  <si>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</si>
  <si>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</si>
  <si>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</si>
  <si>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</si>
  <si>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</si>
  <si>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</si>
  <si>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</si>
  <si>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</si>
  <si>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</si>
  <si>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</si>
  <si>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</si>
  <si>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</si>
  <si>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</si>
  <si>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</si>
  <si>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</si>
  <si>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</si>
  <si>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</si>
  <si>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</si>
  <si>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</si>
  <si>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</si>
  <si>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</si>
  <si>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</si>
  <si>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</si>
  <si>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</si>
  <si>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</si>
  <si>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</si>
  <si>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</si>
  <si>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</si>
  <si>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</si>
  <si>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</si>
  <si>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</si>
  <si>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</si>
  <si>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</si>
  <si>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</si>
  <si>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</si>
  <si>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</si>
  <si>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</si>
  <si>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</si>
  <si>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</si>
  <si>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</si>
  <si>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</si>
  <si>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</si>
  <si>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</si>
  <si>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</si>
  <si>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</si>
  <si>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</si>
  <si>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</si>
  <si>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</si>
  <si>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</si>
  <si>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</si>
  <si>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</si>
  <si>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</si>
  <si>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</si>
  <si>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</si>
  <si>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</si>
  <si>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</si>
  <si>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</si>
  <si>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</si>
  <si>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</si>
  <si>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</si>
  <si>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</si>
  <si>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</si>
  <si>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</si>
  <si>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</si>
  <si>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</si>
  <si>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</si>
  <si>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</si>
  <si>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</si>
  <si>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</si>
  <si>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</si>
  <si>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</si>
  <si>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</si>
  <si>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</si>
  <si>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</si>
  <si>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</si>
  <si>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</si>
  <si>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</si>
  <si>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</si>
  <si>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</si>
  <si>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</si>
  <si>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</si>
  <si>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</si>
  <si>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</si>
  <si>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</si>
  <si>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</si>
  <si>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</si>
  <si>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</si>
  <si>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</si>
  <si>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</si>
  <si>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</si>
  <si>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</si>
  <si>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</si>
  <si>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</si>
  <si>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</si>
  <si>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</si>
  <si>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</si>
  <si>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</si>
  <si>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</si>
  <si>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</si>
  <si>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</si>
  <si>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</si>
  <si>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</si>
  <si>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</si>
  <si>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</si>
  <si>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</si>
  <si>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</si>
  <si>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</si>
  <si>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</si>
  <si>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</si>
  <si>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</si>
  <si>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</si>
  <si>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</si>
  <si>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</si>
  <si>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</si>
  <si>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</si>
  <si>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</si>
  <si>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</si>
  <si>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</si>
  <si>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</si>
  <si>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</si>
  <si>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</si>
  <si>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</si>
  <si>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</si>
  <si>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</si>
  <si>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</si>
  <si>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</si>
  <si>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</si>
  <si>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</si>
  <si>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</si>
  <si>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</si>
  <si>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</si>
  <si>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</si>
  <si>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</si>
  <si>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</si>
  <si>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</si>
  <si>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</si>
  <si>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</si>
  <si>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</si>
  <si>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</si>
  <si>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</si>
  <si>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</si>
  <si>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</si>
  <si>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</si>
  <si>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</si>
  <si>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</si>
  <si>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</si>
  <si>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</si>
  <si>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</si>
  <si>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</si>
  <si>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</si>
  <si>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</si>
  <si>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</si>
  <si>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</si>
  <si>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</si>
  <si>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</si>
  <si>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</si>
  <si>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</si>
  <si>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</si>
  <si>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</si>
  <si>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</si>
  <si>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</si>
  <si>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</si>
  <si>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</si>
  <si>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</si>
  <si>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</si>
  <si>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</si>
  <si>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</si>
  <si>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</si>
  <si>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</si>
  <si>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</si>
  <si>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</si>
  <si>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</si>
  <si>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</si>
  <si>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</si>
  <si>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</si>
  <si>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</si>
  <si>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</si>
  <si>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</si>
  <si>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</si>
  <si>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</si>
  <si>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</si>
  <si>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</si>
  <si>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</si>
  <si>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</si>
  <si>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</si>
  <si>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</si>
  <si>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</si>
  <si>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</si>
  <si>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</si>
  <si>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</si>
  <si>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</si>
  <si>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</si>
  <si>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</si>
  <si>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</si>
  <si>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</si>
  <si>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</si>
  <si>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</si>
  <si>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</si>
  <si>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</si>
  <si>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</si>
  <si>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</si>
  <si>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</si>
  <si>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</si>
  <si>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</si>
  <si>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</si>
  <si>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</si>
  <si>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</si>
  <si>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</si>
  <si>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</si>
  <si>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</si>
  <si>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</si>
  <si>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</si>
  <si>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</si>
  <si>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</si>
  <si>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</si>
  <si>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</si>
  <si>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</si>
  <si>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</si>
  <si>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</si>
  <si>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</si>
  <si>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</si>
  <si>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</si>
  <si>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</si>
  <si>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</si>
  <si>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</si>
  <si>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</si>
  <si>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</si>
  <si>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</si>
  <si>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</si>
  <si>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</si>
  <si>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</si>
  <si>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</si>
  <si>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</si>
  <si>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</si>
  <si>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</si>
  <si>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</si>
  <si>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</si>
  <si>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</si>
  <si>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</si>
  <si>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</si>
  <si>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</si>
  <si>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</si>
  <si>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</si>
  <si>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</si>
  <si>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</si>
  <si>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</si>
  <si>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</si>
  <si>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</si>
  <si>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</si>
  <si>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</si>
  <si>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</si>
  <si>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</si>
  <si>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</si>
  <si>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</si>
  <si>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</si>
  <si>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</si>
  <si>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</si>
  <si>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</si>
  <si>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</si>
  <si>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</si>
  <si>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</si>
  <si>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</si>
  <si>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</si>
  <si>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</si>
  <si>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</si>
  <si>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</si>
  <si>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</si>
  <si>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</si>
  <si>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</si>
  <si>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</si>
  <si>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</si>
  <si>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</si>
  <si>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</si>
  <si>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</si>
  <si>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</si>
  <si>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</si>
  <si>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</si>
  <si>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</si>
  <si>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</si>
  <si>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</si>
  <si>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</si>
  <si>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</si>
  <si>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</si>
  <si>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</si>
  <si>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</si>
  <si>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</si>
  <si>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</si>
  <si>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</si>
  <si>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</si>
  <si>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</si>
  <si>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</si>
  <si>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</si>
  <si>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</si>
  <si>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</si>
  <si>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</si>
  <si>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</si>
  <si>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</si>
  <si>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</si>
  <si>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</si>
  <si>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</si>
  <si>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</si>
  <si>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</si>
  <si>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</si>
  <si>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</si>
  <si>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</si>
  <si>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</si>
  <si>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</si>
  <si>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</si>
  <si>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</si>
  <si>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</si>
  <si>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</si>
  <si>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</si>
  <si>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</si>
  <si>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</si>
  <si>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</si>
  <si>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</si>
  <si>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</si>
  <si>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</si>
  <si>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</si>
  <si>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</si>
  <si>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</si>
  <si>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</si>
  <si>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</si>
  <si>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</si>
  <si>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</si>
  <si>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</si>
  <si>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</si>
  <si>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</si>
  <si>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</si>
  <si>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</si>
  <si>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</si>
  <si>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</si>
  <si>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</si>
  <si>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</si>
  <si>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</si>
  <si>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</si>
  <si>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</si>
  <si>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</si>
  <si>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</si>
  <si>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</si>
  <si>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</si>
  <si>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</si>
  <si>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</si>
  <si>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</si>
  <si>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</si>
  <si>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</si>
  <si>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</si>
  <si>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</si>
  <si>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</si>
  <si>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</si>
  <si>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</si>
  <si>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</si>
  <si>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</si>
  <si>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</si>
  <si>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</si>
  <si>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</si>
  <si>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</si>
  <si>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</si>
  <si>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</si>
  <si>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</si>
  <si>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</si>
  <si>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</si>
  <si>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</si>
  <si>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</si>
  <si>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</si>
  <si>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</si>
  <si>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</si>
  <si>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</si>
  <si>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</si>
  <si>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</si>
  <si>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</si>
  <si>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</si>
  <si>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</si>
  <si>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</si>
  <si>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</si>
  <si>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</si>
  <si>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</si>
  <si>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</si>
  <si>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</si>
  <si>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</si>
  <si>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</si>
  <si>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</si>
  <si>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</si>
  <si>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</si>
  <si>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</si>
  <si>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</si>
  <si>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</si>
  <si>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</si>
  <si>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</si>
  <si>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</si>
  <si>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</si>
  <si>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</si>
  <si>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</si>
  <si>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</si>
  <si>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</si>
  <si>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</si>
  <si>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</si>
  <si>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</si>
  <si>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</si>
  <si>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</si>
  <si>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</si>
  <si>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</si>
  <si>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</si>
  <si>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</si>
  <si>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</si>
  <si>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</si>
  <si>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</si>
  <si>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</si>
  <si>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</si>
  <si>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</si>
  <si>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</si>
  <si>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</si>
  <si>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</si>
  <si>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</si>
  <si>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</si>
  <si>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</si>
  <si>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</si>
  <si>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</si>
  <si>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</si>
  <si>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</si>
  <si>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</si>
  <si>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</si>
  <si>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</si>
  <si>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</si>
  <si>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</si>
  <si>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</si>
  <si>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</si>
  <si>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</si>
  <si>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</si>
  <si>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</si>
  <si>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</si>
  <si>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</si>
  <si>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</si>
  <si>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</si>
  <si>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</si>
  <si>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</si>
  <si>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</si>
  <si>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</si>
  <si>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</si>
  <si>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</si>
  <si>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</si>
  <si>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</si>
  <si>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</si>
  <si>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</si>
  <si>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</si>
  <si>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</si>
  <si>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</si>
  <si>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</si>
  <si>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</si>
  <si>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</si>
  <si>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</si>
  <si>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</si>
  <si>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</si>
  <si>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</si>
  <si>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</si>
  <si>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</si>
  <si>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</si>
  <si>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</si>
  <si>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</si>
  <si>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</si>
  <si>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</si>
  <si>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</si>
  <si>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</si>
  <si>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</si>
  <si>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</si>
  <si>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</si>
  <si>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</si>
  <si>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</si>
  <si>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</si>
  <si>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</si>
  <si>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</si>
  <si>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</si>
  <si>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</si>
  <si>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</si>
  <si>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</si>
  <si>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</si>
  <si>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</si>
  <si>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</si>
  <si>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</si>
  <si>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</si>
  <si>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</si>
  <si>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</si>
  <si>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</si>
  <si>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</si>
  <si>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</si>
  <si>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</si>
  <si>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</si>
  <si>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</si>
  <si>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</si>
  <si>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</si>
  <si>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</si>
  <si>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</si>
  <si>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</si>
  <si>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</si>
  <si>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</si>
  <si>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</si>
  <si>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</si>
  <si>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</si>
  <si>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</si>
  <si>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</si>
  <si>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</si>
  <si>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</si>
  <si>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</si>
  <si>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</si>
  <si>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</si>
  <si>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</si>
  <si>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</si>
  <si>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</si>
  <si>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</si>
  <si>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</si>
  <si>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</si>
  <si>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</si>
  <si>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</si>
  <si>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</si>
  <si>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</si>
  <si>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</si>
  <si>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</si>
  <si>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</si>
  <si>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</si>
  <si>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</si>
  <si>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</si>
  <si>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</si>
  <si>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</si>
  <si>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</si>
  <si>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</si>
  <si>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</si>
  <si>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</si>
  <si>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</si>
  <si>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</si>
  <si>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</si>
  <si>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</si>
  <si>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</si>
  <si>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</si>
  <si>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</si>
  <si>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</si>
  <si>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</si>
  <si>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</si>
  <si>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</si>
  <si>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</si>
  <si>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</si>
  <si>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</si>
  <si>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</si>
  <si>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</si>
  <si>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</si>
  <si>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</si>
  <si>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</si>
  <si>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</si>
  <si>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</si>
  <si>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</si>
  <si>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</si>
  <si>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</si>
  <si>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</si>
  <si>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</si>
  <si>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</si>
  <si>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</si>
  <si>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</si>
  <si>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</si>
  <si>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</si>
  <si>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</si>
  <si>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</si>
  <si>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</si>
  <si>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</si>
  <si>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</si>
  <si>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</si>
  <si>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</si>
  <si>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</si>
  <si>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</si>
  <si>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</si>
  <si>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</si>
  <si>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</si>
  <si>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</si>
  <si>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</si>
  <si>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</si>
  <si>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</si>
  <si>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</si>
  <si>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</si>
  <si>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</si>
  <si>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</si>
  <si>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</si>
  <si>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</si>
  <si>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</si>
  <si>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</si>
  <si>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</si>
  <si>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</si>
  <si>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</si>
  <si>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</si>
  <si>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</si>
  <si>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</si>
  <si>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</si>
  <si>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</si>
  <si>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</si>
  <si>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</si>
  <si>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</si>
  <si>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</si>
  <si>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</si>
  <si>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</si>
  <si>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</si>
  <si>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</si>
  <si>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</si>
  <si>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</si>
  <si>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</si>
  <si>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</si>
  <si>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</si>
  <si>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</si>
  <si>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</si>
  <si>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</si>
  <si>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</si>
  <si>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</si>
  <si>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</si>
  <si>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</si>
  <si>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</si>
  <si>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</si>
  <si>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</si>
  <si>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</si>
  <si>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</si>
  <si>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</si>
  <si>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</si>
  <si>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</si>
  <si>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</si>
  <si>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</si>
  <si>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</si>
  <si>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</si>
  <si>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</si>
  <si>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</si>
  <si>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</si>
  <si>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</si>
  <si>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</si>
  <si>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</si>
  <si>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</si>
  <si>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</si>
  <si>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</si>
  <si>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</si>
  <si>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</si>
  <si>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</si>
  <si>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</si>
  <si>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</si>
  <si>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</si>
  <si>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</si>
  <si>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</si>
  <si>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</si>
  <si>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</si>
  <si>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</si>
  <si>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</si>
  <si>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</si>
  <si>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</si>
  <si>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</si>
  <si>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</si>
  <si>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</si>
  <si>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</si>
  <si>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</si>
  <si>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</si>
  <si>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</si>
  <si>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</si>
  <si>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</si>
  <si>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</si>
  <si>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</si>
  <si>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</si>
  <si>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</si>
  <si>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</si>
  <si>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</si>
  <si>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</si>
  <si>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</si>
  <si>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</si>
  <si>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</si>
  <si>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</si>
  <si>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</si>
  <si>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</si>
  <si>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</si>
  <si>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</si>
  <si>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</si>
  <si>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</si>
  <si>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</si>
  <si>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</si>
  <si>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</si>
  <si>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</si>
  <si>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</si>
  <si>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</si>
  <si>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</si>
  <si>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</si>
  <si>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</si>
  <si>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</si>
  <si>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</si>
  <si>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</si>
  <si>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</si>
  <si>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</si>
  <si>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</si>
  <si>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</si>
  <si>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</si>
  <si>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</si>
  <si>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</si>
  <si>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</si>
  <si>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</si>
  <si>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</si>
  <si>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</si>
  <si>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</si>
  <si>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</si>
  <si>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</si>
  <si>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</si>
  <si>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</si>
  <si>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</si>
  <si>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</si>
  <si>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</si>
  <si>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</si>
  <si>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</si>
  <si>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</si>
  <si>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</si>
  <si>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</si>
  <si>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</si>
  <si>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</si>
  <si>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</si>
  <si>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</si>
  <si>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</si>
  <si>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</si>
  <si>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</si>
  <si>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</si>
  <si>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</si>
  <si>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</si>
  <si>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</si>
  <si>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</si>
  <si>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</si>
  <si>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</si>
  <si>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</si>
  <si>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</si>
  <si>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</si>
  <si>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</si>
  <si>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</si>
  <si>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</si>
  <si>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</si>
  <si>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</si>
  <si>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</si>
  <si>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</si>
  <si>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</si>
  <si>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</si>
  <si>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</si>
  <si>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</si>
  <si>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</si>
  <si>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</si>
  <si>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</si>
  <si>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</si>
  <si>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</si>
  <si>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</si>
  <si>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</si>
  <si>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</si>
  <si>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</si>
  <si>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</si>
  <si>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</si>
  <si>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</si>
  <si>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</si>
  <si>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</si>
  <si>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</si>
  <si>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</si>
  <si>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</si>
  <si>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</si>
  <si>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</si>
  <si>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</si>
  <si>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</si>
  <si>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</si>
  <si>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</si>
  <si>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</si>
  <si>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</si>
  <si>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</si>
  <si>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</si>
  <si>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</si>
  <si>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</si>
  <si>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</si>
  <si>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</si>
  <si>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</si>
  <si>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</si>
  <si>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</si>
  <si>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</si>
  <si>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</si>
  <si>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</si>
  <si>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</si>
  <si>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</si>
  <si>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</si>
  <si>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</si>
  <si>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</si>
  <si>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</si>
  <si>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</si>
  <si>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</si>
  <si>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</si>
  <si>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</si>
  <si>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</si>
  <si>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</si>
  <si>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</si>
  <si>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</si>
  <si>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</si>
  <si>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</si>
  <si>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</si>
  <si>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</si>
  <si>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</si>
  <si>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</si>
  <si>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</si>
  <si>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</si>
  <si>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</si>
  <si>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</si>
  <si>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</si>
  <si>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</si>
  <si>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</si>
  <si>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</si>
  <si>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</si>
  <si>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</si>
  <si>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</si>
  <si>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</si>
  <si>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</si>
  <si>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</si>
  <si>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</si>
  <si>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</si>
  <si>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</si>
  <si>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</si>
  <si>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</si>
  <si>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</si>
  <si>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</si>
  <si>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</si>
  <si>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</si>
  <si>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</si>
  <si>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</si>
  <si>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</si>
  <si>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</si>
  <si>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</si>
  <si>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</si>
  <si>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</si>
  <si>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</si>
  <si>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</si>
  <si>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</si>
  <si>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</si>
  <si>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</si>
  <si>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</si>
  <si>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</si>
  <si>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</si>
  <si>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</si>
  <si>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</si>
  <si>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</si>
  <si>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</si>
  <si>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</si>
  <si>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</si>
  <si>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</si>
  <si>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</si>
  <si>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</si>
  <si>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</si>
  <si>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</si>
  <si>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</si>
  <si>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</si>
  <si>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</si>
  <si>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</si>
  <si>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</si>
  <si>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</si>
  <si>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</si>
  <si>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</si>
  <si>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</si>
  <si>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</si>
  <si>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</si>
  <si>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</si>
  <si>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</si>
  <si>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</si>
  <si>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</si>
  <si>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</si>
  <si>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</si>
  <si>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</si>
  <si>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</si>
  <si>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</si>
  <si>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</si>
  <si>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</si>
  <si>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</si>
  <si>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</si>
  <si>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</si>
  <si>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</si>
  <si>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</si>
  <si>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</si>
  <si>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</si>
  <si>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</si>
  <si>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</si>
  <si>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</si>
  <si>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</si>
  <si>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</si>
  <si>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</si>
  <si>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</si>
  <si>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</si>
  <si>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</si>
  <si>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</si>
  <si>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</si>
  <si>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</si>
  <si>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</si>
  <si>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</si>
  <si>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</si>
  <si>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</si>
  <si>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</si>
  <si>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</si>
  <si>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</si>
  <si>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</si>
  <si>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</si>
  <si>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</si>
  <si>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</si>
  <si>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</si>
  <si>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</si>
  <si>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</si>
  <si>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</si>
  <si>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</si>
  <si>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</si>
  <si>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</si>
  <si>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</si>
  <si>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</si>
  <si>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</si>
  <si>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</si>
  <si>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</si>
  <si>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</si>
  <si>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</si>
  <si>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</si>
  <si>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</si>
  <si>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</si>
  <si>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</si>
  <si>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</si>
  <si>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</si>
  <si>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</si>
  <si>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</si>
  <si>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</si>
  <si>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</si>
  <si>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</si>
  <si>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</si>
  <si>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</si>
  <si>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</si>
  <si>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</si>
  <si>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</si>
  <si>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</si>
  <si>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</si>
  <si>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</si>
  <si>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</si>
  <si>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</si>
  <si>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</si>
  <si>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</si>
  <si>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</si>
  <si>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</si>
  <si>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</si>
  <si>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</si>
  <si>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</si>
  <si>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</si>
  <si>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</si>
  <si>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</si>
  <si>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</si>
  <si>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</si>
  <si>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</si>
  <si>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</si>
  <si>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</si>
  <si>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</si>
  <si>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</si>
  <si>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</si>
  <si>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</si>
  <si>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</si>
  <si>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</si>
  <si>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</si>
  <si>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</si>
  <si>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</si>
  <si>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</si>
  <si>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</si>
  <si>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</si>
  <si>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</si>
  <si>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</si>
  <si>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</si>
  <si>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</si>
  <si>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</si>
  <si>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</si>
  <si>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</si>
  <si>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</si>
  <si>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</si>
  <si>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</si>
  <si>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</si>
  <si>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</si>
  <si>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</si>
  <si>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</si>
  <si>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</si>
  <si>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</si>
  <si>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</si>
  <si>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</si>
  <si>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</si>
  <si>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</si>
  <si>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</si>
  <si>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</si>
  <si>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</si>
  <si>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</si>
  <si>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</si>
  <si>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</si>
  <si>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</si>
  <si>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</si>
  <si>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</si>
  <si>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</si>
  <si>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</si>
  <si>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</si>
  <si>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</si>
  <si>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</si>
  <si>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</si>
  <si>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</si>
  <si>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</si>
  <si>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</si>
  <si>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</si>
  <si>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</si>
  <si>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</si>
  <si>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</si>
  <si>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</si>
  <si>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</si>
  <si>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</si>
  <si>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</si>
  <si>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</si>
  <si>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</si>
  <si>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</si>
  <si>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</si>
  <si>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</si>
  <si>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</si>
  <si>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</si>
  <si>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</si>
  <si>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</si>
  <si>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</si>
  <si>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</si>
  <si>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</si>
  <si>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</si>
  <si>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</si>
  <si>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</si>
  <si>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</si>
  <si>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</si>
  <si>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</si>
  <si>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</si>
  <si>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</si>
  <si>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</si>
  <si>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</si>
  <si>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</si>
  <si>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</si>
  <si>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</si>
  <si>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</si>
  <si>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</si>
  <si>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</si>
  <si>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</si>
  <si>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</si>
  <si>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</si>
  <si>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</si>
  <si>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</si>
  <si>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</si>
  <si>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</si>
  <si>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</si>
  <si>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</si>
  <si>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</si>
  <si>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</si>
  <si>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</si>
  <si>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</si>
  <si>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</si>
  <si>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</si>
  <si>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</si>
  <si>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</si>
  <si>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</si>
  <si>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</si>
  <si>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</si>
  <si>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</si>
  <si>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</si>
  <si>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</si>
  <si>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</si>
  <si>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</si>
  <si>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</si>
  <si>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</si>
  <si>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</si>
  <si>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</si>
  <si>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</si>
  <si>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</si>
  <si>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</si>
  <si>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</si>
  <si>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</si>
  <si>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</si>
  <si>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</si>
  <si>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</si>
  <si>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</si>
  <si>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</si>
  <si>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</si>
  <si>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</si>
  <si>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</si>
  <si>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</si>
  <si>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</si>
  <si>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</si>
  <si>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</si>
  <si>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</si>
  <si>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</si>
  <si>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</si>
  <si>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</si>
  <si>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</si>
  <si>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</si>
  <si>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</si>
  <si>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</si>
  <si>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</si>
  <si>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</si>
  <si>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</si>
  <si>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</si>
  <si>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</si>
  <si>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</si>
  <si>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</si>
  <si>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</si>
  <si>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</si>
  <si>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</si>
  <si>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</si>
  <si>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</si>
  <si>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</si>
  <si>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</si>
  <si>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</si>
  <si>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</si>
  <si>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</si>
  <si>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</si>
  <si>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</si>
  <si>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</si>
  <si>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</si>
  <si>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</si>
  <si>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</si>
  <si>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</si>
  <si>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</si>
  <si>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</si>
  <si>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</si>
  <si>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</si>
  <si>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</si>
  <si>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</si>
  <si>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</si>
  <si>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</si>
  <si>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</si>
  <si>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</si>
  <si>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</si>
  <si>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</si>
  <si>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</si>
  <si>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</si>
  <si>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</si>
  <si>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</si>
  <si>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</si>
  <si>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</si>
  <si>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</si>
  <si>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</si>
  <si>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</si>
  <si>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</si>
  <si>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</si>
  <si>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</si>
  <si>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</si>
  <si>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</si>
  <si>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</si>
  <si>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</si>
  <si>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</si>
  <si>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</si>
  <si>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</si>
  <si>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</si>
  <si>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</si>
  <si>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</si>
  <si>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</si>
  <si>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</si>
  <si>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</si>
  <si>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</si>
  <si>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</si>
  <si>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</si>
  <si>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</si>
  <si>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</si>
  <si>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</si>
  <si>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</si>
  <si>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</si>
  <si>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</si>
  <si>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</si>
  <si>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</si>
  <si>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</si>
  <si>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</si>
  <si>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</si>
  <si>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</si>
  <si>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</si>
  <si>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</si>
  <si>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</si>
  <si>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</si>
  <si>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</si>
  <si>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</si>
  <si>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</si>
  <si>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</si>
  <si>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</si>
  <si>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</si>
  <si>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</si>
  <si>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</si>
  <si>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</si>
  <si>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</si>
  <si>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</si>
  <si>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</si>
  <si>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</si>
  <si>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</si>
  <si>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</si>
  <si>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</si>
  <si>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</si>
  <si>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</si>
  <si>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</si>
  <si>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</si>
  <si>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</si>
  <si>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</si>
  <si>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</si>
  <si>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</si>
  <si>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</si>
  <si>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</si>
  <si>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</si>
  <si>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</si>
  <si>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</si>
  <si>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</si>
  <si>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</si>
  <si>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</si>
  <si>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</si>
  <si>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</si>
  <si>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</si>
  <si>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</si>
  <si>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</si>
  <si>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</si>
  <si>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</si>
  <si>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</si>
  <si>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</si>
  <si>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</si>
  <si>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</si>
  <si>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</si>
  <si>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</si>
  <si>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</si>
  <si>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</si>
  <si>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</si>
  <si>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</si>
  <si>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</si>
  <si>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</si>
  <si>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</si>
  <si>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</si>
  <si>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</si>
  <si>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</si>
  <si>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</si>
  <si>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</si>
  <si>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</si>
  <si>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</si>
  <si>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</si>
  <si>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</si>
  <si>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</si>
  <si>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</si>
  <si>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</si>
  <si>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</si>
  <si>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</si>
  <si>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</si>
  <si>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</si>
  <si>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</si>
  <si>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</si>
  <si>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</si>
  <si>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</si>
  <si>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</si>
  <si>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</si>
  <si>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</si>
  <si>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</si>
  <si>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</si>
  <si>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</si>
  <si>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</si>
  <si>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</si>
  <si>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</si>
  <si>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</si>
  <si>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</si>
  <si>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</si>
  <si>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</si>
  <si>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</si>
  <si>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</si>
  <si>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</si>
  <si>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</si>
  <si>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</si>
  <si>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</si>
  <si>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</si>
  <si>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</si>
  <si>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</si>
  <si>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</si>
  <si>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</si>
  <si>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</si>
  <si>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</si>
  <si>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</si>
  <si>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</si>
  <si>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</si>
  <si>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</si>
  <si>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</si>
  <si>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</si>
  <si>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</si>
  <si>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</si>
  <si>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</si>
  <si>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</si>
  <si>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</si>
  <si>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</si>
  <si>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</si>
  <si>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</si>
  <si>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</si>
  <si>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</si>
  <si>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</si>
  <si>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</si>
  <si>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</si>
  <si>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</si>
  <si>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</si>
  <si>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</si>
  <si>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</si>
  <si>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</si>
  <si>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</si>
  <si>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</si>
  <si>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</si>
  <si>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</si>
  <si>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</si>
  <si>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</si>
  <si>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</si>
  <si>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</si>
  <si>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</si>
  <si>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</si>
  <si>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</si>
  <si>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</si>
  <si>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</si>
  <si>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</si>
  <si>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</si>
  <si>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</si>
  <si>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</si>
  <si>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</si>
  <si>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</si>
  <si>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</si>
  <si>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</si>
  <si>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</si>
  <si>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</si>
  <si>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</si>
  <si>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</si>
  <si>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</si>
  <si>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</si>
  <si>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</si>
  <si>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</si>
  <si>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</si>
  <si>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</si>
  <si>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</si>
  <si>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</si>
  <si>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</si>
  <si>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</si>
  <si>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</si>
  <si>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</si>
  <si>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</si>
  <si>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</si>
  <si>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</si>
  <si>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</si>
  <si>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</si>
  <si>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</si>
  <si>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</si>
  <si>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</si>
  <si>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</si>
  <si>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</si>
  <si>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</si>
  <si>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</si>
  <si>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</si>
  <si>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</si>
  <si>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</si>
  <si>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</si>
  <si>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</si>
  <si>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</si>
  <si>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</si>
  <si>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</si>
  <si>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</si>
  <si>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</si>
  <si>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</si>
  <si>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</si>
  <si>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</si>
  <si>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</si>
  <si>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</si>
  <si>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</si>
  <si>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</si>
  <si>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</si>
  <si>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</si>
  <si>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</si>
  <si>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</si>
  <si>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</si>
  <si>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</si>
  <si>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</si>
  <si>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</si>
  <si>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</si>
  <si>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</si>
  <si>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</si>
  <si>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</si>
  <si>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</si>
  <si>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</si>
  <si>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</si>
  <si>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</si>
  <si>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</si>
  <si>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</si>
  <si>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</si>
  <si>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</si>
  <si>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</si>
  <si>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</si>
  <si>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</si>
  <si>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</si>
  <si>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</si>
  <si>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</si>
  <si>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</si>
  <si>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</si>
  <si>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</si>
  <si>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</si>
  <si>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</si>
  <si>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</si>
  <si>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</si>
  <si>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</si>
  <si>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</si>
  <si>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</si>
  <si>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</si>
  <si>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</si>
  <si>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</si>
  <si>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</si>
  <si>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</si>
  <si>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</si>
  <si>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</si>
  <si>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</si>
  <si>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</si>
  <si>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</si>
  <si>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</si>
  <si>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</si>
  <si>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</si>
  <si>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</si>
  <si>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</si>
  <si>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</si>
  <si>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</si>
  <si>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</si>
  <si>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</si>
  <si>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</si>
  <si>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</si>
  <si>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</si>
  <si>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</si>
  <si>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</si>
  <si>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</si>
  <si>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</si>
  <si>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</si>
  <si>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</si>
  <si>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</si>
  <si>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</si>
  <si>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</si>
  <si>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</si>
  <si>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</si>
  <si>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</si>
  <si>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</si>
  <si>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</si>
  <si>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</si>
  <si>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</si>
  <si>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</si>
  <si>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</si>
  <si>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</si>
  <si>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</si>
  <si>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</si>
  <si>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</si>
  <si>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</si>
  <si>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</si>
  <si>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</si>
  <si>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</si>
  <si>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</si>
  <si>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</si>
  <si>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</si>
  <si>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</si>
  <si>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</si>
  <si>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</si>
  <si>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</si>
  <si>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</si>
  <si>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</si>
  <si>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</si>
  <si>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</si>
  <si>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</si>
  <si>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</si>
  <si>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</si>
  <si>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</si>
  <si>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</si>
  <si>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</si>
  <si>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</si>
  <si>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</si>
  <si>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</si>
  <si>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</si>
  <si>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</si>
  <si>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</si>
  <si>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</si>
  <si>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</si>
  <si>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</si>
  <si>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</si>
  <si>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</si>
  <si>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</si>
  <si>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</si>
  <si>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</si>
  <si>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</si>
  <si>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</si>
  <si>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</si>
  <si>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</si>
  <si>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</si>
  <si>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</si>
  <si>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</si>
  <si>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</si>
  <si>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</si>
  <si>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</si>
  <si>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</si>
  <si>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</si>
  <si>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</si>
  <si>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</si>
  <si>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</si>
  <si>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</si>
  <si>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</si>
  <si>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</si>
  <si>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</si>
  <si>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</si>
  <si>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</si>
  <si>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</si>
  <si>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</si>
  <si>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</si>
  <si>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</si>
  <si>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</si>
  <si>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</si>
  <si>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</si>
  <si>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</si>
  <si>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</si>
  <si>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</si>
  <si>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</si>
  <si>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</si>
  <si>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</si>
  <si>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</si>
  <si>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</si>
  <si>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</si>
  <si>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</si>
  <si>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</si>
  <si>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</si>
  <si>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</si>
  <si>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</si>
  <si>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</si>
  <si>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</si>
  <si>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</si>
  <si>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</si>
  <si>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</si>
  <si>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</si>
  <si>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</si>
  <si>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</si>
  <si>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</si>
  <si>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</si>
  <si>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</si>
  <si>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</si>
  <si>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</si>
  <si>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</si>
  <si>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</si>
  <si>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</si>
  <si>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</si>
  <si>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</si>
  <si>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</si>
  <si>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</si>
  <si>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</si>
  <si>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</si>
  <si>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</si>
  <si>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</si>
  <si>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</si>
  <si>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</si>
  <si>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</si>
  <si>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</si>
  <si>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</si>
  <si>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</si>
  <si>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</si>
  <si>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</si>
  <si>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</si>
  <si>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</si>
  <si>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</si>
  <si>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</si>
  <si>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</si>
  <si>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</si>
  <si>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</si>
  <si>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</si>
  <si>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</si>
  <si>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</si>
  <si>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</si>
  <si>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</si>
  <si>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</si>
  <si>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</si>
  <si>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</si>
  <si>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</si>
  <si>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</si>
  <si>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</si>
  <si>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</si>
  <si>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</si>
  <si>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</si>
  <si>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</si>
  <si>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</si>
  <si>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</si>
  <si>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</si>
  <si>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</si>
  <si>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</si>
  <si>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</si>
  <si>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</si>
  <si>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</si>
  <si>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</si>
  <si>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</si>
  <si>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</si>
  <si>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</si>
  <si>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</si>
  <si>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</si>
  <si>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</si>
  <si>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</si>
  <si>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</si>
  <si>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</si>
  <si>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</si>
  <si>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</si>
  <si>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</si>
  <si>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</si>
  <si>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</si>
  <si>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</si>
  <si>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</si>
  <si>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</si>
  <si>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</si>
  <si>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</si>
  <si>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</si>
  <si>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</si>
  <si>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</si>
  <si>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</si>
  <si>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</si>
  <si>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</si>
  <si>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</si>
  <si>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</si>
  <si>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</si>
  <si>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</si>
  <si>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</si>
  <si>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</si>
  <si>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</si>
  <si>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</si>
  <si>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</si>
  <si>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</si>
  <si>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</si>
  <si>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</si>
  <si>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</si>
  <si>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</si>
  <si>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</si>
  <si>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</si>
  <si>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</si>
  <si>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</si>
  <si>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</si>
  <si>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</si>
  <si>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</si>
  <si>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</si>
  <si>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</si>
  <si>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</si>
  <si>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</si>
  <si>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</si>
  <si>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</si>
  <si>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</si>
  <si>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</si>
  <si>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</si>
  <si>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</si>
  <si>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</si>
  <si>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</si>
  <si>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</si>
  <si>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</si>
  <si>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</si>
  <si>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</si>
  <si>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</si>
  <si>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</si>
  <si>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</si>
  <si>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</si>
  <si>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</si>
  <si>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</si>
  <si>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</si>
  <si>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</si>
  <si>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</si>
  <si>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</si>
  <si>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</si>
  <si>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</si>
  <si>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</si>
  <si>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</si>
  <si>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</si>
  <si>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</si>
  <si>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</si>
  <si>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</si>
  <si>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</si>
  <si>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</si>
  <si>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</si>
  <si>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</si>
  <si>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</si>
  <si>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</si>
  <si>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</si>
  <si>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</si>
  <si>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</si>
  <si>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</si>
  <si>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</si>
  <si>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</si>
  <si>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</si>
  <si>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</si>
  <si>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</si>
  <si>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</si>
  <si>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</si>
  <si>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</si>
  <si>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</si>
  <si>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</si>
  <si>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</si>
  <si>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</si>
  <si>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</si>
  <si>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</si>
  <si>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</si>
  <si>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</si>
  <si>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</si>
  <si>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</si>
  <si>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</si>
  <si>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</si>
  <si>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</si>
  <si>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</si>
  <si>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</si>
  <si>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</si>
  <si>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</si>
  <si>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</si>
  <si>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</si>
  <si>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</si>
  <si>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</si>
  <si>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</si>
  <si>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</si>
  <si>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</si>
  <si>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</si>
  <si>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</si>
  <si>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</si>
  <si>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</si>
  <si>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</si>
  <si>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</si>
  <si>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</si>
  <si>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</si>
  <si>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</si>
  <si>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</si>
  <si>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</si>
  <si>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</si>
  <si>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</si>
  <si>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</si>
  <si>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</si>
  <si>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</si>
  <si>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</si>
  <si>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</si>
  <si>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</si>
  <si>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</si>
  <si>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</si>
  <si>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</si>
  <si>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</si>
  <si>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</si>
  <si>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</si>
  <si>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</si>
  <si>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</si>
  <si>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</si>
  <si>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</si>
  <si>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</si>
  <si>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</si>
  <si>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</si>
  <si>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</si>
  <si>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</si>
  <si>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</si>
  <si>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</si>
  <si>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</si>
  <si>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</si>
  <si>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</si>
  <si>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</si>
  <si>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</si>
  <si>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</si>
  <si>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</si>
  <si>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</si>
  <si>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</si>
  <si>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</si>
  <si>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</si>
  <si>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</si>
  <si>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</si>
  <si>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</si>
  <si>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</si>
  <si>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</si>
  <si>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</si>
  <si>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</si>
  <si>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</si>
  <si>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</si>
  <si>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</si>
  <si>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</si>
  <si>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</si>
  <si>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</si>
  <si>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</si>
  <si>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</si>
  <si>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</si>
  <si>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</si>
  <si>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</si>
  <si>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</si>
  <si>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</si>
  <si>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</si>
  <si>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</si>
  <si>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</si>
  <si>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</si>
  <si>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</si>
  <si>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</si>
  <si>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</si>
  <si>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</si>
  <si>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</si>
  <si>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</si>
  <si>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</si>
  <si>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</si>
  <si>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</si>
  <si>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</si>
  <si>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</si>
  <si>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</si>
  <si>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</si>
  <si>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</si>
  <si>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</si>
  <si>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</si>
  <si>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</si>
  <si>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</si>
  <si>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</si>
  <si>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</si>
  <si>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</si>
  <si>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</si>
  <si>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</si>
  <si>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</si>
  <si>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</si>
  <si>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</si>
  <si>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</si>
  <si>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</si>
  <si>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</si>
  <si>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</si>
  <si>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</si>
  <si>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</si>
  <si>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</si>
  <si>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</si>
  <si>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</si>
  <si>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</si>
  <si>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</si>
  <si>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</si>
  <si>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</si>
  <si>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</si>
  <si>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</si>
  <si>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</si>
  <si>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</si>
  <si>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</si>
  <si>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</si>
  <si>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</si>
  <si>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</si>
  <si>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</si>
  <si>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</si>
  <si>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</si>
  <si>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</si>
  <si>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</si>
  <si>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</si>
  <si>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</si>
  <si>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</si>
  <si>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</si>
  <si>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</si>
  <si>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</si>
  <si>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</si>
  <si>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</si>
  <si>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</si>
  <si>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</si>
  <si>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</si>
  <si>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</si>
  <si>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</si>
  <si>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</si>
  <si>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</si>
  <si>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</si>
  <si>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</si>
  <si>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</si>
  <si>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</si>
  <si>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</si>
  <si>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</si>
  <si>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</si>
  <si>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</si>
  <si>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</si>
  <si>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</si>
  <si>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</si>
  <si>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</si>
  <si>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</si>
  <si>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</si>
  <si>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</si>
  <si>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</si>
  <si>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</si>
  <si>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</si>
  <si>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</si>
  <si>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</si>
  <si>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</si>
  <si>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</si>
  <si>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</si>
  <si>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</si>
  <si>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</si>
  <si>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</si>
  <si>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</si>
  <si>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</si>
  <si>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</si>
  <si>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</si>
  <si>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</si>
  <si>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</si>
  <si>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</si>
  <si>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</si>
  <si>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</si>
  <si>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</si>
  <si>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</si>
  <si>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</si>
  <si>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</si>
  <si>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</si>
  <si>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</si>
  <si>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</si>
  <si>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</si>
  <si>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</si>
  <si>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</si>
  <si>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</si>
  <si>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</si>
  <si>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</si>
  <si>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</si>
  <si>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</si>
  <si>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</si>
  <si>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</si>
  <si>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</si>
  <si>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</si>
  <si>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</si>
  <si>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</si>
  <si>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</si>
  <si>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</si>
  <si>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</si>
  <si>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</si>
  <si>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</si>
  <si>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</si>
  <si>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</si>
  <si>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</si>
  <si>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</si>
  <si>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</si>
  <si>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</si>
  <si>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</si>
  <si>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</si>
  <si>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</si>
  <si>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</si>
  <si>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</si>
  <si>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</si>
  <si>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</si>
  <si>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</si>
  <si>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</si>
  <si>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</si>
  <si>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</si>
  <si>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</si>
  <si>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</si>
  <si>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</si>
  <si>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</si>
  <si>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</si>
  <si>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</si>
  <si>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</si>
  <si>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</si>
  <si>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</si>
  <si>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</si>
  <si>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</si>
  <si>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</si>
  <si>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</si>
  <si>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</si>
  <si>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</si>
  <si>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</si>
  <si>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</si>
  <si>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</si>
  <si>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</si>
  <si>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</si>
  <si>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</si>
  <si>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</si>
  <si>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</si>
  <si>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</si>
  <si>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</si>
  <si>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</si>
  <si>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</si>
  <si>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</si>
  <si>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</si>
  <si>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</si>
  <si>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</si>
  <si>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</si>
  <si>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</si>
  <si>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</si>
  <si>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</si>
  <si>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</si>
  <si>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</si>
  <si>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</si>
  <si>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</si>
  <si>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</si>
  <si>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</si>
  <si>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</si>
  <si>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</si>
  <si>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</si>
  <si>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</si>
  <si>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</si>
  <si>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</si>
  <si>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</si>
  <si>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</si>
  <si>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</si>
  <si>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</si>
  <si>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</si>
  <si>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</si>
  <si>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</si>
  <si>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</si>
  <si>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</si>
  <si>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</si>
  <si>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</si>
  <si>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</si>
  <si>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</si>
  <si>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</si>
  <si>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</si>
  <si>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</si>
  <si>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</si>
  <si>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</si>
  <si>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</si>
  <si>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</si>
  <si>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</si>
  <si>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</si>
  <si>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</si>
  <si>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</si>
  <si>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</si>
  <si>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</si>
  <si>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</si>
  <si>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</si>
  <si>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</si>
  <si>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</si>
  <si>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</si>
  <si>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</si>
  <si>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</si>
  <si>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</si>
  <si>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</si>
  <si>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</si>
  <si>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</si>
  <si>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</si>
  <si>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</si>
  <si>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</si>
  <si>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</si>
  <si>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</si>
  <si>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</si>
  <si>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</si>
  <si>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</si>
  <si>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</si>
  <si>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</si>
  <si>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</si>
  <si>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</si>
  <si>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</si>
  <si>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</si>
  <si>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</si>
  <si>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</si>
  <si>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</si>
  <si>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</si>
  <si>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</si>
  <si>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</si>
  <si>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</si>
  <si>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</si>
  <si>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</si>
  <si>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</si>
  <si>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</si>
  <si>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</si>
  <si>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</si>
  <si>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</si>
  <si>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</si>
  <si>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</si>
  <si>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</si>
  <si>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</si>
  <si>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</si>
  <si>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</si>
  <si>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</si>
  <si>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</si>
  <si>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</si>
  <si>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</si>
  <si>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</si>
  <si>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</si>
  <si>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</si>
  <si>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</si>
  <si>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</si>
  <si>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</si>
  <si>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</si>
  <si>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</si>
  <si>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</si>
  <si>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</si>
  <si>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</si>
  <si>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</si>
  <si>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</si>
  <si>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</si>
  <si>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</si>
  <si>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</si>
  <si>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</si>
  <si>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</si>
  <si>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</si>
  <si>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</si>
  <si>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</si>
  <si>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</si>
  <si>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</si>
  <si>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</si>
  <si>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</si>
  <si>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</si>
  <si>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</si>
  <si>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</si>
  <si>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</si>
  <si>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</si>
  <si>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</si>
  <si>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</si>
  <si>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</si>
  <si>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</si>
  <si>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</si>
  <si>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</si>
  <si>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</si>
  <si>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</si>
  <si>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</si>
  <si>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</si>
  <si>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</si>
  <si>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</si>
  <si>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</si>
  <si>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</si>
  <si>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</si>
  <si>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</si>
  <si>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</si>
  <si>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</si>
  <si>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</si>
  <si>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</si>
  <si>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</si>
  <si>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</si>
  <si>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</si>
  <si>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</si>
  <si>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</si>
  <si>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</si>
  <si>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</si>
  <si>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</si>
  <si>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</si>
  <si>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</si>
  <si>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</si>
  <si>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</si>
  <si>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</si>
  <si>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</si>
  <si>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</si>
  <si>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</si>
  <si>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</si>
  <si>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</si>
  <si>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</si>
  <si>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</si>
  <si>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</si>
  <si>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</si>
  <si>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</si>
  <si>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</si>
  <si>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</si>
  <si>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</si>
  <si>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</si>
  <si>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</si>
  <si>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</si>
  <si>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</si>
  <si>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</si>
  <si>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</si>
  <si>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</si>
  <si>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</si>
  <si>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</si>
  <si>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</si>
  <si>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</si>
  <si>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</si>
  <si>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</si>
  <si>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</si>
  <si>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</si>
  <si>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</si>
  <si>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</si>
  <si>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</si>
  <si>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</si>
  <si>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</si>
  <si>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</si>
  <si>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</si>
  <si>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</si>
  <si>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</si>
  <si>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</si>
  <si>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</si>
  <si>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</si>
  <si>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</si>
  <si>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</si>
  <si>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</si>
  <si>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</si>
  <si>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</si>
  <si>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</si>
  <si>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</si>
  <si>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</si>
  <si>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</si>
  <si>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</si>
  <si>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</si>
  <si>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</si>
  <si>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</si>
  <si>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</si>
  <si>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</si>
  <si>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</si>
  <si>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</si>
  <si>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</si>
  <si>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</si>
  <si>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</si>
  <si>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</si>
  <si>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</si>
  <si>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</si>
  <si>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</si>
  <si>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</si>
  <si>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</si>
  <si>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</si>
  <si>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</si>
  <si>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</si>
  <si>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</si>
  <si>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</si>
  <si>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</si>
  <si>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</si>
  <si>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</si>
  <si>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</si>
  <si>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</si>
  <si>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</si>
  <si>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</si>
  <si>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</si>
  <si>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</si>
  <si>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</si>
  <si>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</si>
  <si>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</si>
  <si>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</si>
  <si>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</si>
  <si>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</si>
  <si>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</si>
  <si>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</si>
  <si>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</si>
  <si>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</si>
  <si>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</si>
  <si>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</si>
  <si>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</si>
  <si>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</si>
  <si>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</si>
  <si>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</si>
  <si>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</si>
  <si>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</si>
  <si>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</si>
  <si>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</si>
  <si>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</si>
  <si>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</si>
  <si>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</si>
  <si>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</si>
  <si>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</si>
  <si>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</si>
  <si>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</si>
  <si>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</si>
  <si>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</si>
  <si>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</si>
  <si>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</si>
  <si>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</si>
  <si>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</si>
  <si>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</si>
  <si>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</si>
  <si>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</si>
  <si>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</si>
  <si>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</si>
  <si>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</si>
  <si>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</si>
  <si>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</si>
  <si>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</si>
  <si>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</si>
  <si>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</si>
  <si>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</si>
  <si>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</si>
  <si>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</si>
  <si>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</si>
  <si>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</si>
  <si>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</si>
  <si>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</si>
  <si>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</si>
  <si>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</si>
  <si>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</si>
  <si>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</si>
  <si>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</si>
  <si>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</si>
  <si>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</si>
  <si>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</si>
  <si>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</si>
  <si>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</si>
  <si>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</si>
  <si>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</si>
  <si>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</si>
  <si>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</si>
  <si>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</si>
  <si>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</si>
  <si>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</si>
  <si>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</si>
  <si>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</si>
  <si>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</si>
  <si>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</si>
  <si>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</si>
  <si>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</si>
  <si>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</si>
  <si>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</si>
  <si>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</si>
  <si>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</si>
  <si>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</si>
  <si>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</si>
  <si>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</si>
  <si>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</si>
  <si>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</si>
  <si>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</si>
  <si>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</si>
  <si>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</si>
  <si>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</si>
  <si>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</si>
  <si>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</si>
  <si>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</si>
  <si>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</si>
  <si>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</si>
  <si>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</si>
  <si>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</si>
  <si>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</si>
  <si>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</si>
  <si>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</si>
  <si>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</si>
  <si>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</si>
  <si>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</si>
  <si>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</si>
  <si>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</si>
  <si>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</si>
  <si>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</si>
  <si>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</si>
  <si>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</si>
  <si>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</si>
  <si>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</si>
  <si>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</si>
  <si>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</si>
  <si>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</si>
  <si>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</si>
  <si>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</si>
  <si>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</si>
  <si>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</si>
  <si>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</si>
  <si>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</si>
  <si>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</si>
  <si>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</si>
  <si>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</si>
  <si>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</si>
  <si>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</si>
  <si>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</si>
  <si>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</si>
  <si>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</si>
  <si>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</si>
  <si>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</si>
  <si>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</si>
  <si>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</si>
  <si>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</si>
  <si>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</si>
  <si>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</si>
  <si>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</si>
  <si>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</si>
  <si>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</si>
  <si>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</si>
  <si>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</si>
  <si>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</si>
  <si>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</si>
  <si>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</si>
  <si>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</si>
  <si>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</si>
  <si>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</si>
  <si>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</si>
  <si>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</si>
  <si>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</si>
  <si>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</si>
  <si>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</si>
  <si>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</si>
  <si>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</si>
  <si>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</si>
  <si>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</si>
  <si>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</si>
  <si>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</si>
  <si>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</si>
  <si>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</si>
  <si>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</si>
  <si>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</si>
  <si>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</si>
  <si>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</si>
  <si>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</si>
  <si>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</si>
  <si>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</si>
  <si>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</si>
  <si>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</si>
  <si>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</si>
  <si>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</si>
  <si>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</si>
  <si>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</si>
  <si>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</si>
  <si>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</si>
  <si>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</si>
  <si>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</si>
  <si>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</si>
  <si>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</si>
  <si>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</si>
  <si>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</si>
  <si>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</si>
  <si>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</si>
  <si>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</si>
  <si>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</si>
  <si>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</si>
  <si>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</si>
  <si>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</si>
  <si>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</si>
  <si>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</si>
  <si>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</si>
  <si>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</si>
  <si>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</si>
  <si>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</si>
  <si>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</si>
  <si>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</si>
  <si>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</si>
  <si>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</si>
  <si>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</si>
  <si>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</si>
  <si>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</si>
  <si>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</si>
  <si>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</si>
  <si>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</si>
  <si>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</si>
  <si>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</si>
  <si>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</si>
  <si>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</si>
  <si>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</si>
  <si>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</si>
  <si>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</si>
  <si>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</si>
  <si>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</si>
  <si>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</si>
  <si>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</si>
  <si>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</si>
  <si>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</si>
  <si>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</si>
  <si>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</si>
  <si>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</si>
  <si>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</si>
  <si>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</si>
  <si>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</si>
  <si>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</si>
  <si>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</si>
  <si>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</si>
  <si>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</si>
  <si>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</si>
  <si>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</si>
  <si>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</si>
  <si>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</si>
  <si>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</si>
  <si>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</si>
  <si>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</si>
  <si>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</si>
  <si>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</si>
  <si>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</si>
  <si>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</si>
  <si>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</si>
  <si>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</si>
  <si>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</si>
  <si>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</si>
  <si>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</si>
  <si>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</si>
  <si>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</si>
  <si>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</si>
  <si>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</si>
  <si>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</si>
  <si>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</si>
  <si>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</si>
  <si>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</si>
  <si>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</si>
  <si>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</si>
  <si>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</si>
  <si>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</si>
  <si>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</si>
  <si>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</si>
  <si>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</si>
  <si>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</si>
  <si>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</si>
  <si>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</si>
  <si>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</si>
  <si>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</si>
  <si>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</si>
  <si>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</si>
  <si>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</si>
  <si>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</si>
  <si>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</si>
  <si>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</si>
  <si>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</si>
  <si>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</si>
  <si>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</si>
  <si>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</si>
  <si>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</si>
  <si>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</si>
  <si>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</si>
  <si>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</si>
  <si>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</si>
  <si>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</si>
  <si>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</si>
  <si>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</si>
  <si>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</si>
  <si>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</si>
  <si>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</si>
  <si>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</si>
  <si>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</si>
  <si>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</si>
  <si>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</si>
  <si>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</si>
  <si>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</si>
  <si>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</si>
  <si>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</si>
  <si>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</si>
  <si>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</si>
  <si>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</si>
  <si>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</si>
  <si>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</si>
  <si>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</si>
  <si>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</si>
  <si>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</si>
  <si>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</si>
  <si>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</si>
  <si>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</si>
  <si>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</si>
  <si>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</si>
  <si>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</si>
  <si>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</si>
  <si>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</si>
  <si>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</si>
  <si>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</si>
  <si>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</si>
  <si>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</si>
  <si>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</si>
  <si>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</si>
  <si>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</si>
  <si>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</si>
  <si>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</si>
  <si>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</si>
  <si>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</si>
  <si>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</si>
  <si>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</si>
  <si>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</si>
  <si>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</si>
  <si>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</si>
  <si>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</si>
  <si>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</si>
  <si>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</si>
  <si>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</si>
  <si>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</si>
  <si>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</si>
  <si>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</si>
  <si>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</si>
  <si>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</si>
  <si>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</si>
  <si>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</si>
  <si>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</si>
  <si>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</si>
  <si>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</si>
  <si>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</si>
  <si>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</si>
  <si>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</si>
  <si>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</si>
  <si>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</si>
  <si>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</si>
  <si>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</si>
  <si>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</si>
  <si>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</si>
  <si>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</si>
  <si>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</si>
  <si>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</si>
  <si>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</si>
  <si>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</si>
  <si>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</si>
  <si>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</si>
  <si>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</si>
  <si>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</si>
  <si>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</si>
  <si>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</si>
  <si>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</si>
  <si>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</si>
  <si>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</si>
  <si>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</si>
  <si>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</si>
  <si>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</si>
  <si>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</si>
  <si>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</si>
  <si>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</si>
  <si>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</si>
  <si>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</si>
  <si>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</si>
  <si>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</si>
  <si>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</si>
  <si>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</si>
  <si>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</si>
  <si>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</si>
  <si>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</si>
  <si>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</si>
  <si>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</si>
  <si>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</si>
  <si>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</si>
  <si>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</si>
  <si>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</si>
  <si>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</si>
  <si>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</si>
  <si>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</si>
  <si>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</si>
  <si>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</si>
  <si>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</si>
  <si>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</si>
  <si>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</si>
  <si>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</si>
  <si>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</si>
  <si>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</si>
  <si>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</si>
  <si>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</si>
  <si>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</si>
  <si>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</si>
  <si>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</si>
  <si>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</si>
  <si>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</si>
  <si>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</si>
  <si>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</si>
  <si>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</si>
  <si>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</si>
  <si>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</si>
  <si>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</si>
  <si>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</si>
  <si>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</si>
  <si>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</si>
  <si>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</si>
  <si>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</si>
  <si>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</si>
  <si>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</si>
  <si>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</si>
  <si>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</si>
  <si>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</si>
  <si>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</si>
  <si>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</si>
  <si>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</si>
  <si>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</si>
  <si>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</si>
  <si>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</si>
  <si>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</si>
  <si>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</si>
  <si>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</si>
  <si>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</si>
  <si>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</si>
  <si>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</si>
  <si>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</si>
  <si>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</si>
  <si>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</si>
  <si>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</si>
  <si>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</si>
  <si>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</si>
  <si>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</si>
  <si>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</si>
  <si>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</si>
  <si>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</si>
  <si>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</si>
  <si>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</si>
  <si>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</si>
  <si>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</si>
  <si>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</si>
  <si>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</si>
  <si>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</si>
  <si>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</si>
  <si>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</si>
  <si>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</si>
  <si>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</si>
  <si>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</si>
  <si>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</si>
  <si>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</si>
  <si>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</si>
  <si>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</si>
  <si>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</si>
  <si>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</si>
  <si>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</si>
  <si>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</si>
  <si>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</si>
  <si>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</si>
  <si>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</si>
  <si>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</si>
  <si>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</si>
  <si>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</si>
  <si>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</si>
  <si>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</si>
  <si>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</si>
  <si>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</si>
  <si>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</si>
  <si>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</si>
  <si>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</si>
  <si>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</si>
  <si>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</si>
  <si>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</si>
  <si>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</si>
  <si>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</si>
  <si>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</si>
  <si>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</si>
  <si>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</si>
  <si>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</si>
  <si>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</si>
  <si>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</si>
  <si>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</si>
  <si>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</si>
  <si>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</si>
  <si>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</si>
  <si>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</si>
  <si>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</si>
  <si>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</si>
  <si>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</si>
  <si>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</si>
  <si>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</si>
  <si>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</si>
  <si>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</si>
  <si>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</si>
  <si>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</si>
  <si>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</si>
  <si>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</si>
  <si>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</si>
  <si>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</si>
  <si>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</si>
  <si>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</si>
  <si>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</si>
  <si>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</si>
  <si>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</si>
  <si>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</si>
  <si>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</si>
  <si>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</si>
  <si>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</si>
  <si>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</si>
  <si>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</si>
  <si>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</si>
  <si>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</si>
  <si>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</si>
  <si>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</si>
  <si>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</si>
  <si>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</si>
  <si>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</si>
  <si>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</si>
  <si>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</si>
  <si>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</si>
  <si>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</si>
  <si>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</si>
  <si>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</si>
  <si>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</si>
  <si>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</si>
  <si>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</si>
  <si>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</si>
  <si>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</si>
  <si>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</si>
  <si>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</si>
  <si>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</si>
  <si>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</si>
  <si>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</si>
  <si>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</si>
  <si>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</si>
  <si>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</si>
  <si>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</si>
  <si>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</si>
  <si>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</si>
  <si>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</si>
  <si>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</si>
  <si>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</si>
  <si>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</si>
  <si>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</si>
  <si>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</si>
  <si>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</si>
  <si>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</si>
  <si>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</si>
  <si>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</si>
  <si>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</si>
  <si>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</si>
  <si>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</si>
  <si>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</si>
  <si>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</si>
  <si>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</si>
  <si>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</si>
  <si>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</si>
  <si>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</si>
  <si>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</si>
  <si>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</si>
  <si>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</si>
  <si>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</si>
  <si>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</si>
  <si>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</si>
  <si>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</si>
  <si>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</si>
  <si>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</si>
  <si>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</si>
  <si>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</si>
  <si>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</si>
  <si>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</si>
  <si>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</si>
  <si>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</si>
  <si>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</si>
  <si>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</si>
  <si>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</si>
  <si>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</si>
  <si>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</si>
  <si>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</si>
  <si>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</si>
  <si>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</si>
  <si>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</si>
  <si>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</si>
  <si>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</si>
  <si>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</si>
  <si>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</si>
  <si>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</si>
  <si>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</si>
  <si>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</si>
  <si>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</si>
  <si>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</si>
  <si>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</si>
  <si>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</si>
  <si>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</si>
  <si>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</si>
  <si>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</si>
  <si>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</si>
  <si>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</si>
  <si>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</si>
  <si>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</si>
  <si>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</si>
  <si>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</si>
  <si>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</si>
  <si>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</si>
  <si>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</si>
  <si>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</si>
  <si>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</si>
  <si>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</si>
  <si>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</si>
  <si>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</si>
  <si>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</si>
  <si>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</si>
  <si>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</si>
  <si>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</si>
  <si>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</si>
  <si>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</si>
  <si>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</si>
  <si>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</si>
  <si>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</si>
  <si>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</si>
  <si>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</si>
  <si>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</si>
  <si>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</si>
  <si>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</si>
  <si>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</si>
  <si>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</si>
  <si>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</si>
  <si>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</si>
  <si>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</si>
  <si>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</si>
  <si>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</si>
  <si>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</si>
  <si>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</si>
  <si>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</si>
  <si>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</si>
  <si>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</si>
  <si>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</si>
  <si>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</si>
  <si>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</si>
  <si>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</si>
  <si>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</si>
  <si>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</si>
  <si>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</si>
  <si>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</si>
  <si>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</si>
  <si>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</si>
  <si>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</si>
  <si>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</si>
  <si>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</si>
  <si>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</si>
  <si>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</si>
  <si>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</si>
  <si>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</si>
  <si>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</si>
  <si>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</si>
  <si>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</si>
  <si>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</si>
  <si>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</si>
  <si>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</si>
  <si>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</si>
  <si>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</si>
  <si>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</si>
  <si>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</si>
  <si>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</si>
  <si>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</si>
  <si>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</si>
  <si>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</si>
  <si>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</si>
  <si>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</si>
  <si>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</si>
  <si>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</si>
  <si>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</si>
  <si>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</si>
  <si>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</si>
  <si>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</si>
  <si>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</si>
  <si>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</si>
  <si>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</si>
  <si>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</si>
  <si>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</si>
  <si>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</si>
  <si>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</si>
  <si>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</si>
  <si>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</si>
  <si>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</si>
  <si>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</si>
  <si>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</si>
  <si>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</si>
  <si>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</si>
  <si>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</si>
  <si>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</si>
  <si>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</si>
  <si>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</si>
  <si>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</si>
  <si>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</si>
  <si>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</si>
  <si>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</si>
  <si>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</si>
  <si>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</si>
  <si>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</si>
  <si>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</si>
  <si>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</si>
  <si>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</si>
  <si>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</si>
  <si>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</si>
  <si>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</si>
  <si>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</si>
  <si>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</si>
  <si>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</si>
  <si>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</si>
  <si>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</si>
  <si>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</si>
  <si>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</si>
  <si>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</si>
  <si>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</si>
  <si>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</si>
  <si>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</si>
  <si>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</si>
  <si>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</si>
  <si>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</si>
  <si>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</si>
  <si>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</si>
  <si>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</si>
  <si>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</si>
  <si>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</si>
  <si>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</si>
  <si>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</si>
  <si>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</si>
  <si>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</si>
  <si>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</si>
  <si>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</si>
  <si>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</si>
  <si>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</si>
  <si>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</si>
  <si>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</si>
  <si>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</si>
  <si>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</si>
  <si>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</si>
  <si>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</si>
  <si>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</si>
  <si>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</si>
  <si>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</si>
  <si>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</si>
  <si>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</si>
  <si>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</si>
  <si>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</si>
  <si>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</si>
  <si>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</si>
  <si>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</si>
  <si>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</si>
  <si>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</si>
  <si>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</si>
  <si>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</si>
  <si>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</si>
  <si>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</si>
  <si>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</si>
  <si>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</si>
  <si>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</si>
  <si>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</si>
  <si>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</si>
  <si>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</si>
  <si>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</si>
  <si>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</si>
  <si>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</si>
  <si>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</si>
  <si>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</si>
  <si>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</si>
  <si>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</si>
  <si>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</si>
  <si>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</si>
  <si>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</si>
  <si>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</si>
  <si>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</si>
  <si>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</si>
  <si>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</si>
  <si>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</si>
  <si>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</si>
  <si>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</si>
  <si>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</si>
  <si>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</si>
  <si>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</si>
  <si>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</si>
  <si>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</si>
  <si>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</si>
  <si>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</si>
  <si>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</si>
  <si>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</si>
  <si>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</si>
  <si>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</si>
  <si>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</si>
  <si>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</si>
  <si>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</si>
  <si>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</si>
  <si>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</si>
  <si>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</si>
  <si>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</si>
  <si>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</si>
  <si>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</si>
  <si>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</si>
  <si>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</si>
  <si>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</si>
  <si>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</si>
  <si>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</si>
  <si>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</si>
  <si>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</si>
  <si>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</si>
  <si>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</si>
  <si>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</si>
  <si>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</si>
  <si>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</si>
  <si>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</si>
  <si>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</si>
  <si>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</si>
  <si>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</si>
  <si>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</si>
  <si>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</si>
  <si>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</si>
  <si>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</si>
  <si>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</si>
  <si>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</si>
  <si>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</si>
  <si>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</si>
  <si>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</si>
  <si>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</si>
  <si>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</si>
  <si>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</si>
  <si>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</si>
  <si>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</si>
  <si>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</si>
  <si>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</si>
  <si>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</si>
  <si>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</si>
  <si>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</si>
  <si>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</si>
  <si>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</si>
  <si>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</si>
  <si>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</si>
  <si>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</si>
  <si>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</si>
  <si>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</si>
  <si>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</si>
  <si>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</si>
  <si>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</si>
  <si>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</si>
  <si>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</si>
  <si>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</si>
  <si>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</si>
  <si>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</si>
  <si>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</si>
  <si>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</si>
  <si>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</si>
  <si>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</si>
  <si>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</si>
  <si>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</si>
  <si>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</si>
  <si>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</si>
  <si>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</si>
  <si>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</si>
  <si>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</si>
  <si>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</si>
  <si>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</si>
  <si>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</si>
  <si>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</si>
  <si>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</si>
  <si>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</si>
  <si>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</si>
  <si>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</si>
  <si>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</si>
  <si>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</si>
  <si>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</si>
  <si>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</si>
  <si>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</si>
  <si>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</si>
  <si>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</si>
  <si>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</si>
  <si>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</si>
  <si>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</si>
  <si>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</si>
  <si>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</si>
  <si>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</si>
  <si>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</si>
  <si>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</si>
  <si>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</si>
  <si>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</si>
  <si>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</si>
  <si>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</si>
  <si>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</si>
  <si>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</si>
  <si>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</si>
  <si>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</si>
  <si>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</si>
  <si>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</si>
  <si>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</si>
  <si>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</si>
  <si>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</si>
  <si>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</si>
  <si>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</si>
  <si>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</si>
  <si>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</si>
  <si>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</si>
  <si>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</si>
  <si>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</si>
  <si>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</si>
  <si>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</si>
  <si>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</si>
  <si>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</si>
  <si>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</si>
  <si>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</si>
  <si>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</si>
  <si>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</si>
  <si>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</si>
  <si>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</si>
  <si>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</si>
  <si>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</si>
  <si>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</si>
  <si>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</si>
  <si>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</si>
  <si>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</si>
  <si>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</si>
  <si>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</si>
  <si>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</si>
  <si>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</si>
  <si>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</si>
  <si>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</si>
  <si>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</si>
  <si>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</si>
  <si>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</si>
  <si>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</si>
  <si>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</si>
  <si>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</si>
  <si>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</si>
  <si>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</si>
  <si>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</si>
  <si>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</si>
  <si>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</si>
  <si>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</si>
  <si>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</si>
  <si>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</si>
  <si>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</si>
  <si>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</si>
  <si>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</si>
  <si>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</si>
  <si>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</si>
  <si>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</si>
  <si>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</si>
  <si>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</si>
  <si>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</si>
  <si>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</si>
  <si>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</si>
  <si>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</si>
  <si>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</si>
  <si>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</si>
  <si>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</si>
  <si>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</si>
  <si>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</si>
  <si>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</si>
  <si>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</si>
  <si>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</si>
  <si>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</si>
  <si>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</si>
  <si>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</si>
  <si>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</si>
  <si>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</si>
  <si>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</si>
  <si>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</si>
  <si>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</si>
  <si>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</si>
  <si>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</si>
  <si>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</si>
  <si>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</si>
  <si>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</si>
  <si>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</si>
  <si>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</si>
  <si>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</si>
  <si>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</si>
  <si>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</si>
  <si>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</si>
  <si>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</si>
  <si>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</si>
  <si>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</si>
  <si>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</si>
  <si>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</si>
  <si>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</si>
  <si>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</si>
  <si>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</si>
  <si>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</si>
  <si>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</si>
  <si>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</si>
  <si>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</si>
  <si>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</si>
  <si>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</si>
  <si>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</si>
  <si>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</si>
  <si>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</si>
  <si>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</si>
  <si>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</si>
  <si>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</si>
  <si>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</si>
  <si>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</si>
  <si>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</si>
  <si>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</si>
  <si>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</si>
  <si>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</si>
  <si>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</si>
  <si>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</si>
  <si>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</si>
  <si>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</si>
  <si>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</si>
  <si>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</si>
  <si>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</si>
  <si>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</si>
  <si>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</si>
  <si>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</si>
  <si>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</si>
  <si>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</si>
  <si>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</si>
  <si>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</si>
  <si>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</si>
  <si>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</si>
  <si>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</si>
  <si>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</si>
  <si>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</si>
  <si>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</si>
  <si>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</si>
  <si>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</si>
  <si>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</si>
  <si>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</si>
  <si>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</si>
  <si>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</si>
  <si>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</si>
  <si>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</si>
  <si>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</si>
  <si>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</si>
  <si>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</si>
  <si>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</si>
  <si>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</si>
  <si>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</si>
  <si>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</si>
  <si>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</si>
  <si>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</si>
  <si>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</si>
  <si>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</si>
  <si>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</si>
  <si>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</si>
  <si>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</si>
  <si>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</si>
  <si>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</si>
  <si>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</si>
  <si>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</si>
  <si>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</si>
  <si>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</si>
  <si>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</si>
  <si>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</si>
  <si>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</si>
  <si>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</si>
  <si>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</si>
  <si>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</si>
  <si>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</si>
  <si>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</si>
  <si>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</si>
  <si>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</si>
  <si>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</si>
  <si>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</si>
  <si>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</si>
  <si>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</si>
  <si>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</si>
  <si>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</si>
  <si>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</si>
  <si>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</si>
  <si>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</si>
  <si>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</si>
  <si>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</si>
  <si>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</si>
  <si>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</si>
  <si>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</si>
  <si>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</si>
  <si>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</si>
  <si>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</si>
  <si>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</si>
  <si>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</si>
  <si>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</si>
  <si>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</si>
  <si>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</si>
  <si>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</si>
  <si>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</si>
  <si>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</si>
  <si>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</si>
  <si>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</si>
  <si>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</si>
  <si>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</si>
  <si>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</si>
  <si>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</si>
  <si>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</si>
  <si>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</si>
  <si>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</si>
  <si>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</si>
  <si>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</si>
  <si>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</si>
  <si>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</si>
  <si>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</si>
  <si>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</si>
  <si>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</si>
  <si>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</si>
  <si>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</si>
  <si>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</si>
  <si>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</si>
  <si>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</si>
  <si>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</si>
  <si>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</si>
  <si>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</si>
  <si>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</si>
  <si>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</si>
  <si>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</si>
  <si>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</si>
  <si>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</si>
  <si>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</si>
  <si>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</si>
  <si>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</si>
  <si>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</si>
  <si>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</si>
  <si>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</si>
  <si>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</si>
  <si>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</si>
  <si>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</si>
  <si>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</si>
  <si>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</si>
  <si>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</si>
  <si>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</si>
  <si>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</si>
  <si>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</si>
  <si>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</si>
  <si>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</si>
  <si>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</si>
  <si>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</si>
  <si>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</si>
  <si>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</si>
  <si>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</si>
  <si>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</si>
  <si>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</si>
  <si>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</si>
  <si>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</si>
  <si>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</si>
  <si>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</si>
  <si>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</si>
  <si>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</si>
  <si>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</si>
  <si>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</si>
  <si>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</si>
  <si>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</si>
  <si>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</si>
  <si>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</si>
  <si>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</si>
  <si>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</si>
  <si>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</si>
  <si>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</si>
  <si>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</si>
  <si>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</si>
  <si>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</si>
  <si>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</si>
  <si>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</si>
  <si>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</si>
  <si>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</si>
  <si>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</si>
  <si>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</si>
  <si>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</si>
  <si>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</si>
  <si>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</si>
  <si>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</si>
  <si>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</si>
  <si>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</si>
  <si>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</si>
  <si>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</si>
  <si>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</si>
  <si>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</si>
  <si>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</si>
  <si>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</si>
  <si>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</si>
  <si>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</si>
  <si>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</si>
  <si>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</si>
  <si>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</si>
  <si>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</si>
  <si>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</si>
  <si>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</si>
  <si>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</si>
  <si>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</si>
  <si>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</si>
  <si>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</si>
  <si>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</si>
  <si>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</si>
  <si>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</si>
  <si>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</si>
  <si>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</si>
  <si>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</si>
  <si>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</si>
  <si>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</si>
  <si>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</si>
  <si>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</si>
  <si>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</si>
  <si>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</si>
  <si>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</si>
  <si>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</si>
  <si>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</si>
  <si>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</si>
  <si>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</si>
  <si>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</si>
  <si>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</si>
  <si>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</si>
  <si>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</si>
  <si>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</si>
  <si>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</si>
  <si>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</si>
  <si>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</si>
  <si>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</si>
  <si>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</si>
  <si>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</si>
  <si>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</si>
  <si>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</si>
  <si>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</si>
  <si>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</si>
  <si>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</si>
  <si>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</si>
  <si>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</si>
  <si>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</si>
  <si>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</si>
  <si>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</si>
  <si>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</si>
  <si>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</si>
  <si>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</si>
  <si>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</si>
  <si>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</si>
  <si>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</si>
  <si>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</si>
  <si>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</si>
  <si>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</si>
  <si>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</si>
  <si>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</si>
  <si>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</si>
  <si>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</si>
  <si>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</si>
  <si>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</si>
  <si>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</si>
  <si>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</si>
  <si>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</si>
  <si>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</si>
  <si>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</si>
  <si>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</si>
  <si>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</si>
  <si>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</si>
  <si>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</si>
  <si>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</si>
  <si>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</si>
  <si>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</si>
  <si>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</si>
  <si>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</si>
  <si>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</si>
  <si>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</si>
  <si>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</si>
  <si>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</si>
  <si>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</si>
  <si>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</si>
  <si>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</si>
  <si>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</si>
  <si>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</si>
  <si>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</si>
  <si>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</si>
  <si>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</si>
  <si>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</si>
  <si>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</si>
  <si>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</si>
  <si>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</si>
  <si>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</si>
  <si>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</si>
  <si>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</si>
  <si>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</si>
  <si>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</si>
  <si>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</si>
  <si>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</si>
  <si>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</si>
  <si>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</si>
  <si>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</si>
  <si>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</si>
  <si>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</si>
  <si>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</si>
  <si>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</si>
  <si>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</si>
  <si>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</si>
  <si>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</si>
  <si>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</si>
  <si>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</si>
  <si>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</si>
  <si>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</si>
  <si>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</si>
  <si>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</si>
  <si>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</si>
  <si>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</si>
  <si>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</si>
  <si>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</si>
  <si>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</si>
  <si>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</si>
  <si>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</si>
  <si>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</si>
  <si>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</si>
  <si>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</si>
  <si>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</si>
  <si>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</si>
  <si>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</si>
  <si>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</si>
  <si>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</si>
  <si>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</si>
  <si>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</si>
  <si>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</si>
  <si>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</si>
  <si>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</si>
  <si>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</si>
  <si>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</si>
  <si>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</si>
  <si>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</si>
  <si>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</si>
  <si>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</si>
  <si>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</si>
  <si>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</si>
  <si>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</si>
  <si>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</si>
  <si>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</si>
  <si>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</si>
  <si>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</si>
  <si>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</si>
  <si>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</si>
  <si>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</si>
  <si>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</si>
  <si>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</si>
  <si>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</si>
  <si>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</si>
  <si>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</si>
  <si>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</si>
  <si>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</si>
  <si>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</si>
  <si>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</si>
  <si>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</si>
  <si>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</si>
  <si>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</si>
  <si>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</si>
  <si>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</si>
  <si>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</si>
  <si>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</si>
  <si>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</si>
  <si>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</si>
  <si>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</si>
  <si>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</si>
  <si>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</si>
  <si>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</si>
  <si>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</si>
  <si>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</si>
  <si>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</si>
  <si>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</si>
  <si>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</si>
  <si>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</si>
  <si>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</si>
  <si>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</si>
  <si>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</si>
  <si>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</si>
  <si>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</si>
  <si>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</si>
  <si>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</si>
  <si>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</si>
  <si>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</si>
  <si>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</si>
  <si>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</si>
  <si>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</si>
  <si>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</si>
  <si>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</si>
  <si>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</si>
  <si>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</si>
  <si>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</si>
  <si>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</si>
  <si>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</si>
  <si>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</si>
  <si>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</si>
  <si>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</si>
  <si>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</si>
  <si>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</si>
  <si>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</si>
  <si>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</si>
  <si>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</si>
  <si>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</si>
  <si>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</si>
  <si>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</si>
  <si>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</si>
  <si>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</si>
  <si>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</si>
  <si>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</si>
  <si>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</si>
  <si>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</si>
  <si>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</si>
  <si>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</si>
  <si>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</si>
  <si>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</si>
  <si>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</si>
  <si>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</si>
  <si>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</si>
  <si>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</si>
  <si>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</si>
  <si>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</si>
  <si>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</si>
  <si>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</si>
  <si>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</si>
  <si>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</si>
  <si>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</si>
  <si>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</si>
  <si>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</si>
  <si>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</si>
  <si>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</si>
  <si>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</si>
  <si>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</si>
  <si>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</si>
  <si>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</si>
  <si>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</si>
  <si>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</si>
  <si>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</si>
  <si>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</si>
  <si>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</si>
  <si>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</si>
  <si>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</si>
  <si>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</si>
  <si>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</si>
  <si>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</si>
  <si>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</si>
  <si>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</si>
  <si>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</si>
  <si>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</si>
  <si>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</si>
  <si>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</si>
  <si>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</si>
  <si>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</si>
  <si>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</si>
  <si>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</si>
  <si>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</si>
  <si>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</si>
  <si>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</si>
  <si>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</si>
  <si>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</si>
  <si>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</si>
  <si>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</si>
  <si>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</si>
  <si>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</si>
  <si>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</si>
  <si>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</si>
  <si>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</si>
  <si>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</si>
  <si>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</si>
  <si>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</si>
  <si>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</si>
  <si>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</si>
  <si>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</si>
  <si>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</si>
  <si>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</si>
  <si>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</si>
  <si>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</si>
  <si>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</si>
  <si>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</si>
  <si>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</si>
  <si>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</si>
  <si>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</si>
  <si>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</si>
  <si>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</si>
  <si>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</si>
  <si>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</si>
  <si>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</si>
  <si>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</si>
  <si>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</si>
  <si>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</si>
  <si>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</si>
  <si>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</si>
  <si>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</si>
  <si>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</si>
  <si>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</si>
  <si>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</si>
  <si>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</si>
  <si>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</si>
  <si>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</si>
  <si>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</si>
  <si>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</si>
  <si>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</si>
  <si>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</si>
  <si>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</si>
  <si>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</si>
  <si>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</si>
  <si>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</si>
  <si>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</si>
  <si>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</si>
  <si>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</si>
  <si>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</si>
  <si>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</si>
  <si>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</si>
  <si>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</si>
  <si>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</si>
  <si>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</si>
  <si>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</si>
  <si>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</si>
  <si>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</si>
  <si>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</si>
  <si>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</si>
  <si>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</si>
  <si>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</si>
  <si>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</si>
  <si>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</si>
  <si>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</si>
  <si>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</si>
  <si>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</si>
  <si>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</si>
  <si>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</si>
  <si>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</si>
  <si>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</si>
  <si>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</si>
  <si>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</si>
  <si>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</si>
  <si>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</si>
  <si>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</si>
  <si>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</si>
  <si>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</si>
  <si>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</si>
  <si>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</si>
  <si>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</si>
  <si>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</si>
  <si>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</si>
  <si>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</si>
  <si>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</si>
  <si>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</si>
  <si>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</si>
  <si>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</si>
  <si>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</si>
  <si>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</si>
  <si>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</si>
  <si>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</si>
  <si>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</si>
  <si>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</si>
  <si>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</si>
  <si>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</si>
  <si>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</si>
  <si>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</si>
  <si>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</si>
  <si>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</si>
  <si>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</si>
  <si>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</si>
  <si>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</si>
  <si>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</si>
  <si>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</si>
  <si>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</si>
  <si>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</si>
  <si>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</si>
  <si>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</si>
  <si>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</si>
  <si>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</si>
  <si>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</si>
  <si>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</si>
  <si>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</si>
  <si>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</si>
  <si>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</si>
  <si>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</si>
  <si>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</si>
  <si>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</si>
  <si>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</si>
  <si>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</si>
  <si>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</si>
  <si>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</si>
  <si>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</si>
  <si>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</si>
  <si>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</si>
  <si>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</si>
  <si>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</si>
  <si>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</si>
  <si>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</si>
  <si>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</si>
  <si>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</si>
  <si>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</si>
  <si>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</si>
  <si>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</si>
  <si>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</si>
  <si>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</si>
  <si>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</si>
  <si>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</si>
  <si>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</si>
  <si>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</si>
  <si>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</si>
  <si>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</si>
  <si>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</si>
  <si>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</si>
  <si>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</si>
  <si>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</si>
  <si>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</si>
  <si>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</si>
  <si>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</si>
  <si>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</si>
  <si>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</si>
  <si>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</si>
  <si>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</si>
  <si>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</si>
  <si>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</si>
  <si>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</si>
  <si>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</si>
  <si>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</si>
  <si>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</si>
  <si>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</si>
  <si>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</si>
  <si>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</si>
  <si>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</si>
  <si>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</si>
  <si>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</si>
  <si>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</si>
  <si>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</si>
  <si>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</si>
  <si>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</si>
  <si>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</si>
  <si>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</si>
  <si>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</si>
  <si>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</si>
  <si>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</si>
  <si>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</si>
  <si>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</si>
  <si>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</si>
  <si>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</si>
  <si>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</si>
  <si>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</si>
  <si>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</si>
  <si>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</si>
  <si>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</si>
  <si>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</si>
  <si>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</si>
  <si>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</si>
  <si>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</si>
  <si>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</si>
  <si>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</si>
  <si>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</si>
  <si>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</si>
  <si>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</si>
  <si>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</si>
  <si>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</si>
  <si>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</si>
  <si>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</si>
  <si>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</si>
  <si>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</si>
  <si>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</si>
  <si>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</si>
  <si>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</si>
  <si>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</si>
  <si>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</si>
  <si>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</si>
  <si>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</si>
  <si>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</si>
  <si>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</si>
  <si>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</si>
  <si>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</si>
  <si>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</si>
  <si>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</si>
  <si>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</si>
  <si>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</si>
  <si>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</si>
  <si>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</si>
  <si>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</si>
  <si>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</si>
  <si>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</si>
  <si>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</si>
  <si>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</si>
  <si>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</si>
  <si>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</si>
  <si>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</si>
  <si>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</si>
  <si>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</si>
  <si>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</si>
  <si>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</si>
  <si>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</si>
  <si>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</si>
  <si>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</si>
  <si>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</si>
  <si>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</si>
  <si>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</si>
  <si>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</si>
  <si>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</si>
  <si>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</si>
  <si>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</si>
  <si>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</si>
  <si>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</si>
  <si>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</si>
  <si>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</si>
  <si>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</si>
  <si>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</si>
  <si>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</si>
  <si>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</si>
  <si>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</si>
  <si>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</si>
  <si>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</si>
  <si>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</si>
  <si>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</si>
  <si>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</si>
  <si>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</si>
  <si>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</si>
  <si>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</si>
  <si>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</si>
  <si>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</si>
  <si>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</si>
  <si>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</si>
  <si>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</si>
  <si>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</si>
  <si>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</si>
  <si>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</si>
  <si>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</si>
  <si>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</si>
  <si>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</si>
  <si>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</si>
  <si>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</si>
  <si>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</si>
  <si>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</si>
  <si>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</si>
  <si>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</si>
  <si>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</si>
  <si>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</si>
  <si>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</si>
  <si>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</si>
  <si>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</si>
  <si>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</si>
  <si>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</si>
  <si>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</si>
  <si>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</si>
  <si>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</si>
  <si>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</si>
  <si>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</si>
  <si>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</si>
  <si>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</si>
  <si>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</si>
  <si>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</si>
  <si>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</si>
  <si>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</si>
  <si>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</si>
  <si>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</si>
  <si>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</si>
  <si>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</si>
  <si>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</si>
  <si>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</si>
  <si>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</si>
  <si>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</si>
  <si>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</si>
  <si>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</si>
  <si>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</si>
  <si>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</si>
  <si>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</si>
  <si>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</si>
  <si>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</si>
  <si>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</si>
  <si>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</si>
  <si>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</si>
  <si>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</si>
  <si>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</si>
  <si>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</si>
  <si>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</si>
  <si>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</si>
  <si>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</si>
  <si>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</si>
  <si>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</si>
  <si>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</si>
  <si>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</si>
  <si>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</si>
  <si>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</si>
  <si>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</si>
  <si>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</si>
  <si>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</si>
  <si>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</si>
  <si>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</si>
  <si>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</si>
  <si>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</si>
  <si>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</si>
  <si>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</si>
  <si>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</si>
  <si>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</si>
  <si>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</si>
  <si>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</si>
  <si>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</si>
  <si>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</si>
  <si>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</si>
  <si>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</si>
  <si>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</si>
  <si>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</si>
  <si>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</si>
  <si>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</si>
  <si>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</si>
  <si>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</si>
  <si>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</si>
  <si>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</si>
  <si>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</si>
  <si>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</si>
  <si>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</si>
  <si>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</si>
  <si>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</si>
  <si>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</si>
  <si>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</si>
  <si>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</si>
  <si>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</si>
  <si>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</si>
  <si>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</si>
  <si>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</si>
  <si>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</si>
  <si>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</si>
  <si>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</si>
  <si>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</si>
  <si>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</si>
  <si>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</si>
  <si>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</si>
  <si>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</si>
  <si>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</si>
  <si>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</si>
  <si>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</si>
  <si>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</si>
  <si>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</si>
  <si>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</si>
  <si>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</si>
  <si>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</si>
  <si>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</si>
  <si>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</si>
  <si>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</si>
  <si>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</si>
  <si>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</si>
  <si>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</si>
  <si>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</si>
  <si>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</si>
  <si>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</si>
  <si>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</si>
  <si>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</si>
  <si>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</si>
  <si>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</si>
  <si>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</si>
  <si>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</si>
  <si>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</si>
  <si>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</si>
  <si>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</si>
  <si>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</si>
  <si>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</si>
  <si>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</si>
  <si>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</si>
  <si>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</si>
  <si>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</si>
  <si>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</si>
  <si>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</si>
  <si>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</si>
  <si>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</si>
  <si>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</si>
  <si>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</si>
  <si>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</si>
  <si>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</si>
  <si>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</si>
  <si>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</si>
  <si>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</si>
  <si>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</si>
  <si>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</si>
  <si>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</si>
  <si>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</si>
  <si>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</si>
  <si>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</si>
  <si>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</si>
  <si>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</si>
  <si>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</si>
  <si>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</si>
  <si>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</si>
  <si>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</si>
  <si>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</si>
  <si>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</si>
  <si>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</si>
  <si>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</si>
  <si>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</si>
  <si>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</si>
  <si>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</si>
  <si>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</si>
  <si>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</si>
  <si>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</si>
  <si>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</si>
  <si>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</si>
  <si>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</si>
  <si>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</si>
  <si>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</si>
  <si>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</si>
  <si>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</si>
  <si>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</si>
  <si>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</si>
  <si>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</si>
  <si>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</si>
  <si>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</si>
  <si>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</si>
  <si>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</si>
  <si>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</si>
  <si>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</si>
  <si>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</si>
  <si>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</si>
  <si>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</si>
  <si>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</si>
  <si>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</si>
  <si>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</si>
  <si>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</si>
  <si>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</si>
  <si>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</si>
  <si>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</si>
  <si>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</si>
  <si>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</si>
  <si>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</si>
  <si>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</si>
  <si>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</si>
  <si>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</si>
  <si>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</si>
  <si>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</si>
  <si>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</si>
  <si>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</si>
  <si>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</si>
  <si>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</si>
  <si>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</si>
  <si>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</si>
  <si>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</si>
  <si>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</si>
  <si>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</si>
  <si>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</si>
  <si>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</si>
  <si>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</si>
  <si>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</si>
  <si>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</si>
  <si>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</si>
  <si>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</si>
  <si>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</si>
  <si>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</si>
  <si>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</si>
  <si>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</si>
  <si>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</si>
  <si>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</si>
  <si>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</si>
  <si>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</si>
  <si>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</si>
  <si>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</si>
  <si>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</si>
  <si>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</si>
  <si>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</si>
  <si>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</si>
  <si>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</si>
  <si>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</si>
  <si>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</si>
  <si>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</si>
  <si>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</si>
  <si>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</si>
  <si>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</si>
  <si>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</si>
  <si>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</si>
  <si>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</si>
  <si>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</si>
  <si>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</si>
  <si>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</si>
  <si>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</si>
  <si>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</si>
  <si>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</si>
  <si>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</si>
  <si>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</si>
  <si>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</si>
  <si>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</si>
  <si>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</si>
  <si>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</si>
  <si>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</si>
  <si>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</si>
  <si>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</si>
  <si>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</si>
  <si>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</si>
  <si>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</si>
  <si>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</si>
  <si>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</si>
  <si>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</si>
  <si>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</si>
  <si>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</si>
  <si>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</si>
  <si>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</si>
  <si>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</si>
  <si>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</si>
  <si>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</si>
  <si>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</si>
  <si>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</si>
  <si>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</si>
  <si>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</si>
  <si>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</si>
  <si>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</si>
  <si>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</si>
  <si>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</si>
  <si>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</si>
  <si>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</si>
  <si>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</si>
  <si>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</si>
  <si>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</si>
  <si>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</si>
  <si>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</si>
  <si>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</si>
  <si>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</si>
  <si>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</si>
  <si>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</si>
  <si>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</si>
  <si>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</si>
  <si>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</si>
  <si>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</si>
  <si>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</si>
  <si>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</si>
  <si>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</si>
  <si>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</si>
  <si>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</si>
  <si>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</si>
  <si>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</si>
  <si>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</si>
  <si>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</si>
  <si>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</si>
  <si>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</si>
  <si>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</si>
  <si>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</si>
  <si>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</si>
  <si>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</si>
  <si>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</si>
  <si>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</si>
  <si>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</si>
  <si>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</si>
  <si>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</si>
  <si>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</si>
  <si>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</si>
  <si>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</si>
  <si>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</si>
  <si>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</si>
  <si>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</si>
  <si>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</si>
  <si>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</si>
  <si>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</si>
  <si>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</si>
  <si>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</si>
  <si>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</si>
  <si>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</si>
  <si>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</si>
  <si>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</si>
  <si>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</si>
  <si>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</si>
  <si>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</si>
  <si>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</si>
  <si>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</si>
  <si>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</si>
  <si>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</si>
  <si>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</si>
  <si>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</si>
  <si>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</si>
  <si>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</si>
  <si>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</si>
  <si>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</si>
  <si>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</si>
  <si>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</si>
  <si>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</si>
  <si>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</si>
  <si>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</si>
  <si>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</si>
  <si>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</si>
  <si>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</si>
  <si>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</si>
  <si>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</si>
  <si>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</si>
  <si>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</si>
  <si>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</si>
  <si>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</si>
  <si>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</si>
  <si>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</si>
  <si>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</si>
  <si>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</si>
  <si>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</si>
  <si>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</si>
  <si>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</si>
  <si>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</si>
  <si>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</si>
  <si>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</si>
  <si>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</si>
  <si>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</si>
  <si>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</si>
  <si>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</si>
  <si>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</si>
  <si>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</si>
  <si>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</si>
  <si>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</si>
  <si>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</si>
  <si>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</si>
  <si>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</si>
  <si>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</si>
  <si>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</si>
  <si>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</si>
  <si>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</si>
  <si>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</si>
  <si>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</si>
  <si>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</si>
  <si>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</si>
  <si>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</si>
  <si>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</si>
  <si>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</si>
  <si>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</si>
  <si>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</si>
  <si>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</si>
  <si>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</si>
  <si>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</si>
  <si>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</si>
  <si>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</si>
  <si>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</si>
  <si>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</si>
  <si>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</si>
  <si>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</si>
  <si>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</si>
  <si>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</si>
  <si>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</si>
  <si>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</si>
  <si>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</si>
  <si>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</si>
  <si>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</si>
  <si>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</si>
  <si>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</si>
  <si>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</si>
  <si>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</si>
  <si>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</si>
  <si>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</si>
  <si>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</si>
  <si>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</si>
  <si>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</si>
  <si>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</si>
  <si>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</si>
  <si>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</si>
  <si>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</si>
  <si>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</si>
  <si>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</si>
  <si>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</si>
  <si>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</si>
  <si>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</si>
  <si>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</si>
  <si>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</si>
  <si>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</si>
  <si>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</si>
  <si>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</si>
  <si>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</si>
  <si>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</si>
  <si>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</si>
  <si>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</si>
  <si>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</si>
  <si>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</si>
  <si>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</si>
  <si>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</si>
  <si>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</si>
  <si>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</si>
  <si>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</si>
  <si>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</si>
  <si>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</si>
  <si>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</si>
  <si>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</si>
  <si>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</si>
  <si>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</si>
  <si>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</si>
  <si>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</si>
  <si>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</si>
  <si>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</si>
  <si>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</si>
  <si>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</si>
  <si>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</si>
  <si>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</si>
  <si>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</si>
  <si>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</si>
  <si>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</si>
  <si>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</si>
  <si>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</si>
  <si>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</si>
  <si>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</si>
  <si>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</si>
  <si>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</si>
  <si>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</si>
  <si>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</si>
  <si>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</si>
  <si>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</si>
  <si>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</si>
  <si>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</si>
  <si>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</si>
  <si>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</si>
  <si>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</si>
  <si>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</si>
  <si>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</si>
  <si>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</si>
  <si>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</si>
  <si>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</si>
  <si>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</si>
  <si>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</si>
  <si>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</si>
  <si>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</si>
  <si>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</si>
  <si>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</si>
  <si>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</si>
  <si>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</si>
  <si>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</si>
  <si>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</si>
  <si>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</si>
  <si>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</si>
  <si>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</si>
  <si>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</si>
  <si>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</si>
  <si>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</si>
  <si>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</si>
  <si>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</si>
  <si>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</si>
  <si>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</si>
  <si>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</si>
  <si>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</si>
  <si>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</si>
  <si>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</si>
  <si>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</si>
  <si>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</si>
  <si>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</si>
  <si>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</si>
  <si>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</si>
  <si>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</si>
  <si>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</si>
  <si>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</si>
  <si>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</si>
  <si>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</si>
  <si>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</si>
  <si>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</si>
  <si>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</si>
  <si>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</si>
  <si>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</si>
  <si>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</si>
  <si>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</si>
  <si>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</si>
  <si>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</si>
  <si>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</si>
  <si>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</si>
  <si>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</si>
  <si>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</si>
  <si>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</si>
  <si>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</si>
  <si>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</si>
  <si>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</si>
  <si>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</si>
  <si>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</si>
  <si>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</si>
  <si>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</si>
  <si>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</si>
  <si>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</si>
  <si>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</si>
  <si>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</si>
  <si>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</si>
  <si>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</si>
  <si>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</si>
  <si>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</si>
  <si>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</si>
  <si>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</si>
  <si>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</si>
  <si>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</si>
  <si>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</si>
  <si>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</si>
  <si>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</si>
  <si>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</si>
  <si>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</si>
  <si>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</si>
  <si>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</si>
  <si>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</si>
  <si>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</si>
  <si>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</si>
  <si>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</si>
  <si>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</si>
  <si>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</si>
  <si>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</si>
  <si>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</si>
  <si>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</si>
  <si>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</si>
  <si>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</si>
  <si>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</si>
  <si>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</si>
  <si>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</si>
  <si>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</si>
  <si>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</si>
  <si>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</si>
  <si>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</si>
  <si>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</si>
  <si>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</si>
  <si>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</si>
  <si>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</si>
  <si>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</si>
  <si>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</si>
  <si>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</si>
  <si>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</si>
  <si>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</si>
  <si>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</si>
  <si>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</si>
  <si>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</si>
  <si>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</si>
  <si>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</si>
  <si>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</si>
  <si>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</si>
  <si>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</si>
  <si>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</si>
  <si>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</si>
  <si>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</si>
  <si>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</si>
  <si>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</si>
  <si>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</si>
  <si>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</si>
  <si>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</si>
  <si>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</si>
  <si>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</si>
  <si>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</si>
  <si>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</si>
  <si>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</si>
  <si>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</si>
  <si>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</si>
  <si>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</si>
  <si>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</si>
  <si>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</si>
  <si>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</si>
  <si>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</si>
  <si>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</si>
  <si>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</si>
  <si>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</si>
  <si>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</si>
  <si>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</si>
  <si>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</si>
  <si>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</si>
  <si>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</si>
  <si>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</si>
  <si>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</si>
  <si>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</si>
  <si>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</si>
  <si>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</si>
  <si>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</si>
  <si>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</si>
  <si>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</si>
  <si>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</si>
  <si>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</si>
  <si>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</si>
  <si>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</si>
  <si>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</si>
  <si>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</si>
  <si>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</si>
  <si>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</si>
  <si>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</si>
  <si>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</si>
  <si>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</si>
  <si>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</si>
  <si>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</si>
  <si>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</si>
  <si>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</si>
  <si>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</si>
  <si>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</si>
  <si>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</si>
  <si>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</si>
  <si>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</si>
  <si>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</si>
  <si>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</si>
  <si>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</si>
  <si>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</si>
  <si>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</si>
  <si>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</si>
  <si>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</si>
  <si>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</si>
  <si>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</si>
  <si>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</si>
  <si>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</si>
  <si>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</si>
  <si>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</si>
  <si>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</si>
  <si>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</si>
  <si>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</si>
  <si>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</si>
  <si>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</si>
  <si>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</si>
  <si>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</si>
  <si>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</si>
  <si>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</si>
  <si>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</si>
  <si>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</si>
  <si>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</si>
  <si>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</si>
  <si>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</si>
  <si>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</si>
  <si>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</si>
  <si>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</si>
  <si>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</si>
  <si>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</si>
  <si>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</si>
  <si>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</si>
  <si>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</si>
  <si>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</si>
  <si>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</si>
  <si>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</si>
  <si>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</si>
  <si>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</si>
  <si>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</si>
  <si>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</si>
  <si>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</si>
  <si>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</si>
  <si>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</si>
  <si>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</si>
  <si>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</si>
  <si>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</si>
  <si>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</si>
  <si>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</si>
  <si>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</si>
  <si>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</si>
  <si>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</si>
  <si>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</si>
  <si>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</si>
  <si>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</si>
  <si>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</si>
  <si>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</si>
  <si>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</si>
  <si>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</si>
  <si>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</si>
  <si>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</si>
  <si>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</si>
  <si>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</si>
  <si>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</si>
  <si>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</si>
  <si>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</si>
  <si>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</si>
  <si>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</si>
  <si>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</si>
  <si>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</si>
  <si>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</si>
  <si>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</si>
  <si>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</si>
  <si>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</si>
  <si>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</si>
  <si>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</si>
  <si>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</si>
  <si>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</si>
  <si>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</si>
  <si>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</si>
  <si>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</si>
  <si>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</si>
  <si>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</si>
  <si>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</si>
  <si>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</si>
  <si>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</si>
  <si>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</si>
  <si>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</si>
  <si>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</si>
  <si>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</si>
  <si>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</si>
  <si>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</si>
  <si>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</si>
  <si>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</si>
  <si>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</si>
  <si>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</si>
  <si>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</si>
  <si>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</si>
  <si>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</si>
  <si>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</si>
  <si>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</si>
  <si>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</si>
  <si>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</si>
  <si>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</si>
  <si>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</si>
  <si>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</si>
  <si>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</si>
  <si>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</si>
  <si>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</si>
  <si>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</si>
  <si>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</si>
  <si>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</si>
  <si>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</si>
  <si>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</si>
  <si>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</si>
  <si>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</si>
  <si>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</si>
  <si>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</si>
  <si>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</si>
  <si>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</si>
  <si>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</si>
  <si>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</si>
  <si>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</si>
  <si>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</si>
  <si>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</si>
  <si>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</si>
  <si>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</si>
  <si>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</si>
  <si>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</si>
  <si>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</si>
  <si>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</si>
  <si>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</si>
  <si>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</si>
  <si>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</si>
  <si>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</si>
  <si>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</si>
  <si>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</si>
  <si>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</si>
  <si>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</si>
  <si>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</si>
  <si>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</si>
  <si>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</si>
  <si>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</si>
  <si>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</si>
  <si>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</si>
  <si>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</si>
  <si>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</si>
  <si>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</si>
  <si>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</si>
  <si>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</si>
  <si>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</si>
  <si>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</si>
  <si>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</si>
  <si>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</si>
  <si>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</si>
  <si>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</si>
  <si>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</si>
  <si>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</si>
  <si>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</si>
  <si>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</si>
  <si>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</si>
  <si>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</si>
  <si>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</si>
  <si>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</si>
  <si>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</si>
  <si>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</si>
  <si>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</si>
  <si>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</si>
  <si>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</si>
  <si>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</si>
  <si>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</si>
  <si>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</si>
  <si>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</si>
  <si>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</si>
  <si>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</si>
  <si>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</si>
  <si>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</si>
  <si>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</si>
  <si>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</si>
  <si>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</si>
  <si>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</si>
  <si>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</si>
  <si>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</si>
  <si>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</si>
  <si>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</si>
  <si>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</si>
  <si>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</si>
  <si>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</si>
  <si>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</si>
  <si>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</si>
  <si>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</si>
  <si>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</si>
  <si>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</si>
  <si>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</si>
  <si>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</si>
  <si>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</si>
  <si>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</si>
  <si>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</si>
  <si>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</si>
  <si>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</si>
  <si>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</si>
  <si>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</si>
  <si>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</si>
  <si>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</si>
  <si>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</si>
  <si>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</si>
  <si>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</si>
  <si>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</si>
  <si>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</si>
  <si>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</si>
  <si>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</si>
  <si>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</si>
  <si>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</si>
  <si>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</si>
  <si>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</si>
  <si>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</si>
  <si>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</si>
  <si>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</si>
  <si>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</si>
  <si>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</si>
  <si>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</si>
  <si>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</si>
  <si>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</si>
  <si>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</si>
  <si>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</si>
  <si>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</si>
  <si>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</si>
  <si>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</si>
  <si>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</si>
  <si>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</si>
  <si>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</si>
  <si>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</si>
  <si>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</si>
  <si>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</si>
  <si>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</si>
  <si>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</si>
  <si>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</si>
  <si>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</si>
  <si>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</si>
  <si>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</si>
  <si>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</si>
  <si>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</si>
  <si>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</si>
  <si>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</si>
  <si>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</si>
  <si>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</si>
  <si>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</si>
  <si>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</si>
  <si>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</si>
  <si>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</si>
  <si>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</si>
  <si>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</si>
  <si>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</si>
  <si>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</si>
  <si>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</si>
  <si>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</si>
  <si>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</si>
  <si>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</si>
  <si>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</si>
  <si>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</si>
  <si>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</si>
  <si>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</si>
  <si>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</si>
  <si>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</si>
  <si>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</si>
  <si>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</si>
  <si>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</si>
  <si>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</si>
  <si>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</si>
  <si>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</si>
  <si>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</si>
  <si>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</si>
  <si>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</si>
  <si>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</si>
  <si>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</si>
  <si>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</si>
  <si>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</si>
  <si>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</si>
  <si>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</si>
  <si>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</si>
  <si>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</si>
  <si>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</si>
  <si>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</si>
  <si>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</si>
  <si>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</si>
  <si>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</si>
  <si>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</si>
  <si>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</si>
  <si>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</si>
  <si>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</si>
  <si>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</si>
  <si>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</si>
  <si>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</si>
  <si>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</si>
  <si>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</si>
  <si>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</si>
  <si>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</si>
  <si>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</si>
  <si>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</si>
  <si>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</si>
  <si>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</si>
  <si>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</si>
  <si>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</si>
  <si>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</si>
  <si>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</si>
  <si>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</si>
  <si>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</si>
  <si>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</si>
  <si>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</si>
  <si>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</si>
  <si>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</si>
  <si>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</si>
  <si>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</si>
  <si>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</si>
  <si>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</si>
  <si>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</si>
  <si>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</si>
  <si>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</si>
  <si>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</si>
  <si>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</si>
  <si>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</si>
  <si>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</si>
  <si>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</si>
  <si>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</si>
  <si>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</si>
  <si>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</si>
  <si>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</si>
  <si>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</si>
  <si>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</si>
  <si>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</si>
  <si>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</si>
  <si>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</si>
  <si>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</si>
  <si>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</si>
  <si>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</si>
  <si>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</si>
  <si>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</si>
  <si>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</si>
  <si>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</si>
  <si>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</si>
  <si>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</si>
  <si>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</si>
  <si>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</si>
  <si>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</si>
  <si>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</si>
  <si>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</si>
  <si>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</si>
  <si>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</si>
  <si>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</si>
  <si>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</si>
  <si>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</si>
  <si>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</si>
  <si>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</si>
  <si>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</si>
  <si>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</si>
  <si>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</si>
  <si>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</si>
  <si>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</si>
  <si>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</si>
  <si>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</si>
  <si>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</si>
  <si>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</si>
  <si>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</si>
  <si>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</si>
  <si>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</si>
  <si>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</si>
  <si>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</si>
  <si>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</si>
  <si>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</si>
  <si>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</si>
  <si>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</si>
  <si>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</si>
  <si>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</si>
  <si>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</si>
  <si>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</si>
  <si>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</si>
  <si>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</si>
  <si>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</si>
  <si>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</si>
  <si>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</si>
  <si>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</si>
  <si>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</si>
  <si>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</si>
  <si>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</si>
  <si>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</si>
  <si>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</si>
  <si>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</si>
  <si>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</si>
  <si>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</si>
  <si>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</si>
  <si>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</si>
  <si>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</si>
  <si>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</si>
  <si>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</si>
  <si>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</si>
  <si>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</si>
  <si>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</si>
  <si>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</si>
  <si>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</si>
  <si>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</si>
  <si>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</si>
  <si>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</si>
  <si>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</si>
  <si>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</si>
  <si>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</si>
  <si>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</si>
  <si>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</si>
  <si>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</si>
  <si>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</si>
  <si>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</si>
  <si>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</si>
  <si>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</si>
  <si>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</si>
  <si>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</si>
  <si>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</si>
  <si>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</si>
  <si>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</si>
  <si>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</si>
  <si>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</si>
  <si>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</si>
  <si>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</si>
  <si>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</si>
  <si>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</si>
  <si>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</si>
  <si>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</si>
  <si>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</si>
  <si>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</si>
  <si>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</si>
  <si>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</si>
  <si>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</si>
  <si>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</si>
  <si>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</si>
  <si>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</si>
  <si>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</si>
  <si>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</si>
  <si>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</si>
  <si>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</si>
  <si>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</si>
  <si>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</si>
  <si>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</si>
  <si>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</si>
  <si>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</si>
  <si>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</si>
  <si>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</si>
  <si>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</si>
  <si>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</si>
  <si>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</si>
  <si>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</si>
  <si>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</si>
  <si>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</si>
  <si>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</si>
  <si>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</si>
  <si>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</si>
  <si>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</si>
  <si>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</si>
  <si>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</si>
  <si>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</si>
  <si>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</si>
  <si>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</si>
  <si>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</si>
  <si>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</si>
  <si>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</si>
  <si>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</si>
  <si>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</si>
  <si>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</si>
  <si>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</si>
  <si>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</si>
  <si>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</si>
  <si>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</si>
  <si>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</si>
  <si>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</si>
  <si>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</si>
  <si>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</si>
  <si>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</si>
  <si>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</si>
  <si>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</si>
  <si>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</si>
  <si>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</si>
  <si>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</si>
  <si>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</si>
  <si>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</si>
  <si>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</si>
  <si>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</si>
  <si>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</si>
  <si>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</si>
  <si>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</si>
  <si>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</si>
  <si>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</si>
  <si>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</si>
  <si>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</si>
  <si>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</si>
  <si>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</si>
  <si>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</si>
  <si>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</si>
  <si>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</si>
  <si>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</si>
  <si>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</si>
  <si>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</si>
  <si>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</si>
  <si>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</si>
  <si>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</si>
  <si>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</si>
  <si>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</si>
  <si>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</si>
  <si>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</si>
  <si>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</si>
  <si>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</si>
  <si>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</si>
  <si>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</si>
  <si>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</si>
  <si>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</si>
  <si>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</si>
  <si>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</si>
  <si>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</si>
  <si>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</si>
  <si>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</si>
  <si>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</si>
  <si>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</si>
  <si>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</si>
  <si>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</si>
  <si>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</si>
  <si>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</si>
  <si>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</si>
  <si>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</si>
  <si>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</si>
  <si>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</si>
  <si>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</si>
  <si>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</si>
  <si>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</si>
  <si>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</si>
  <si>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</si>
  <si>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</si>
  <si>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</si>
  <si>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</si>
  <si>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</si>
  <si>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</si>
  <si>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</si>
  <si>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</si>
  <si>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</si>
  <si>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</si>
  <si>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</si>
  <si>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</si>
  <si>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</si>
  <si>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</si>
  <si>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</si>
  <si>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</si>
  <si>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</si>
  <si>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</si>
  <si>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</si>
  <si>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</si>
  <si>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</si>
  <si>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</si>
  <si>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</si>
  <si>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</si>
  <si>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</si>
  <si>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</si>
  <si>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</si>
  <si>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</si>
  <si>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</si>
  <si>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</si>
  <si>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</si>
  <si>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</si>
  <si>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</si>
  <si>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</si>
  <si>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</si>
  <si>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</si>
  <si>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</si>
  <si>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</si>
  <si>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</si>
  <si>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</si>
  <si>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</si>
  <si>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</si>
  <si>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</si>
  <si>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</si>
  <si>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</si>
  <si>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</si>
  <si>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</si>
  <si>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</si>
  <si>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</si>
  <si>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</si>
  <si>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</si>
  <si>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</si>
  <si>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</si>
  <si>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</si>
  <si>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</si>
  <si>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</si>
  <si>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</si>
  <si>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</si>
  <si>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</si>
  <si>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</si>
  <si>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</si>
  <si>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</si>
  <si>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</si>
  <si>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</si>
  <si>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</si>
  <si>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</si>
  <si>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</si>
  <si>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</si>
  <si>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</si>
  <si>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</si>
  <si>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</si>
  <si>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</si>
  <si>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</si>
  <si>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</si>
  <si>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</si>
  <si>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</si>
  <si>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</si>
  <si>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</si>
  <si>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</si>
  <si>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</si>
  <si>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</si>
  <si>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</si>
  <si>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</si>
  <si>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</si>
  <si>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</si>
  <si>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</si>
  <si>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</si>
  <si>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</si>
  <si>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</si>
  <si>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</si>
  <si>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</si>
  <si>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</si>
  <si>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</si>
  <si>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</si>
  <si>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</si>
  <si>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</si>
  <si>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</si>
  <si>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</si>
  <si>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</si>
  <si>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</si>
  <si>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</si>
  <si>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</si>
  <si>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</si>
  <si>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</si>
  <si>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</si>
  <si>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</si>
  <si>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</si>
  <si>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</si>
  <si>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</si>
  <si>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</si>
  <si>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</si>
  <si>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</si>
  <si>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</si>
  <si>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</si>
  <si>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</si>
  <si>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</si>
  <si>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</si>
  <si>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</si>
  <si>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</si>
  <si>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</si>
  <si>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</si>
  <si>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</si>
  <si>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</si>
  <si>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</si>
  <si>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</si>
  <si>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</si>
  <si>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</si>
  <si>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</si>
  <si>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</si>
  <si>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</si>
  <si>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</si>
  <si>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</si>
  <si>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</si>
  <si>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</si>
  <si>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</si>
  <si>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</si>
  <si>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</si>
  <si>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</si>
  <si>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</si>
  <si>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</si>
  <si>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</si>
  <si>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</si>
  <si>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</si>
  <si>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</si>
  <si>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</si>
  <si>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</si>
  <si>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</si>
  <si>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</si>
  <si>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</si>
  <si>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</si>
  <si>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</si>
  <si>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</si>
  <si>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</si>
  <si>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</si>
  <si>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</si>
  <si>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</si>
  <si>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</si>
  <si>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</si>
  <si>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</si>
  <si>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</si>
  <si>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</si>
  <si>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</si>
  <si>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</si>
  <si>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</si>
  <si>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</si>
  <si>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</si>
  <si>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</si>
  <si>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</si>
  <si>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</si>
  <si>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</si>
  <si>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</si>
  <si>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</si>
  <si>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</si>
  <si>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</si>
  <si>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</si>
  <si>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</si>
  <si>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</si>
  <si>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</si>
  <si>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</si>
  <si>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</si>
  <si>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</si>
  <si>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</si>
  <si>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</si>
  <si>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</si>
  <si>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</si>
  <si>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</si>
  <si>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</si>
  <si>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</si>
  <si>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</si>
  <si>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</si>
  <si>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</si>
  <si>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</si>
  <si>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</si>
  <si>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</si>
  <si>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</si>
  <si>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</si>
  <si>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</si>
  <si>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</si>
  <si>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</si>
  <si>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</si>
  <si>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</si>
  <si>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</si>
  <si>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</si>
  <si>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</si>
  <si>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</si>
  <si>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</si>
  <si>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</si>
  <si>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</si>
  <si>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</si>
  <si>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</si>
  <si>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</si>
  <si>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</si>
  <si>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</si>
  <si>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</si>
  <si>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</si>
  <si>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</si>
  <si>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</si>
  <si>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</si>
  <si>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</si>
  <si>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</si>
  <si>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</si>
  <si>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</si>
  <si>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</si>
  <si>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</si>
  <si>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</si>
  <si>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</si>
  <si>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</si>
  <si>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</si>
  <si>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</si>
  <si>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</si>
  <si>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</si>
  <si>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</si>
  <si>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</si>
  <si>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</si>
  <si>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</si>
  <si>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</si>
  <si>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</si>
  <si>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</si>
  <si>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</si>
  <si>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</si>
  <si>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</si>
  <si>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</si>
  <si>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</si>
  <si>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</si>
  <si>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</si>
  <si>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</si>
  <si>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</si>
  <si>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</si>
  <si>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</si>
  <si>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</si>
  <si>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</si>
  <si>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</si>
  <si>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</si>
  <si>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</si>
  <si>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</si>
  <si>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</si>
  <si>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</si>
  <si>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</si>
  <si>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</si>
  <si>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</si>
  <si>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</si>
  <si>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</si>
  <si>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</si>
  <si>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</si>
  <si>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</si>
  <si>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</si>
  <si>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</si>
  <si>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</si>
  <si>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</si>
  <si>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</si>
  <si>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</si>
  <si>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</si>
  <si>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</si>
  <si>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</si>
  <si>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</si>
  <si>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</si>
  <si>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</si>
  <si>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</si>
  <si>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</si>
  <si>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</si>
  <si>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</si>
  <si>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</si>
  <si>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</si>
  <si>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</si>
  <si>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</si>
  <si>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</si>
  <si>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</si>
  <si>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</si>
  <si>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</si>
  <si>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</si>
  <si>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</si>
  <si>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</si>
  <si>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</si>
  <si>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</si>
  <si>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</si>
  <si>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</si>
  <si>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</si>
  <si>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</si>
  <si>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</si>
  <si>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</si>
  <si>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</si>
  <si>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</si>
  <si>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</si>
  <si>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</si>
  <si>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</si>
  <si>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</si>
  <si>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</si>
  <si>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</si>
  <si>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</si>
  <si>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</si>
  <si>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</si>
  <si>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</si>
  <si>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</si>
  <si>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</si>
  <si>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</si>
  <si>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</si>
  <si>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</si>
  <si>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</si>
  <si>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</si>
  <si>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</si>
  <si>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</si>
  <si>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</si>
  <si>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</si>
  <si>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</si>
  <si>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</si>
  <si>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</si>
  <si>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</si>
  <si>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</si>
  <si>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</si>
  <si>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</si>
  <si>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</si>
  <si>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</si>
  <si>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</si>
  <si>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</si>
  <si>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</si>
  <si>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</si>
  <si>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</si>
  <si>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</si>
  <si>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</si>
  <si>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</si>
  <si>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</si>
  <si>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</si>
  <si>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</si>
  <si>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</si>
  <si>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</si>
  <si>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</si>
  <si>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</si>
  <si>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</si>
  <si>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</si>
  <si>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</si>
  <si>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</si>
  <si>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</si>
  <si>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</si>
  <si>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</si>
  <si>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</si>
  <si>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</si>
  <si>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</si>
  <si>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</si>
  <si>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</si>
  <si>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</si>
  <si>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</si>
  <si>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</si>
  <si>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</si>
  <si>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</si>
  <si>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</si>
  <si>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</si>
  <si>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</si>
  <si>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</si>
  <si>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</si>
  <si>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</si>
  <si>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</si>
  <si>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</si>
  <si>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</si>
  <si>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</si>
  <si>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</si>
  <si>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</si>
  <si>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</si>
  <si>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</si>
  <si>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</si>
  <si>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</si>
  <si>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</si>
  <si>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</si>
  <si>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</si>
  <si>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</si>
  <si>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</si>
  <si>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</si>
  <si>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</si>
  <si>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</si>
  <si>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</si>
  <si>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</si>
  <si>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</si>
  <si>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</si>
  <si>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</si>
  <si>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</si>
  <si>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</si>
  <si>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</si>
  <si>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</si>
  <si>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</si>
  <si>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</si>
  <si>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</si>
  <si>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</si>
  <si>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</si>
  <si>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</si>
  <si>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</si>
  <si>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</si>
  <si>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</si>
  <si>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</si>
  <si>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</si>
  <si>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</si>
  <si>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</si>
  <si>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</si>
  <si>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</si>
  <si>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</si>
  <si>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</si>
  <si>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</si>
  <si>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</si>
  <si>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</si>
  <si>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</si>
  <si>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</si>
  <si>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</si>
  <si>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</si>
  <si>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</si>
  <si>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</si>
  <si>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</si>
  <si>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</si>
  <si>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</si>
  <si>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</si>
  <si>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</si>
  <si>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</si>
  <si>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</si>
  <si>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</si>
  <si>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</si>
  <si>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</si>
  <si>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</si>
  <si>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</si>
  <si>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</si>
  <si>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</si>
  <si>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</si>
  <si>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</si>
  <si>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</si>
  <si>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</si>
  <si>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</si>
  <si>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</si>
  <si>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</si>
  <si>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</si>
  <si>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</si>
  <si>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</si>
  <si>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</si>
  <si>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</si>
  <si>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</si>
  <si>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</si>
  <si>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</si>
  <si>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</si>
  <si>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</si>
  <si>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</si>
  <si>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</si>
  <si>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</si>
  <si>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</si>
  <si>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</si>
  <si>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</si>
  <si>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</si>
  <si>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</si>
  <si>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</si>
  <si>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</si>
  <si>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</si>
  <si>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</si>
  <si>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</si>
  <si>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</si>
  <si>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</si>
  <si>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</si>
  <si>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</si>
  <si>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</si>
  <si>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</si>
  <si>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</si>
  <si>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</si>
  <si>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</si>
  <si>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</si>
  <si>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</si>
  <si>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</si>
  <si>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</si>
  <si>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</si>
  <si>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</si>
  <si>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</si>
  <si>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</si>
  <si>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</si>
  <si>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</si>
  <si>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</si>
  <si>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</si>
  <si>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</si>
  <si>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</si>
  <si>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</si>
  <si>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</si>
  <si>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</si>
  <si>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</si>
  <si>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</si>
  <si>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</si>
  <si>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</si>
  <si>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</si>
  <si>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</si>
  <si>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</si>
  <si>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</si>
  <si>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</si>
  <si>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</si>
  <si>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</si>
  <si>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</si>
  <si>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</si>
  <si>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</si>
  <si>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</si>
  <si>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</si>
  <si>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</si>
  <si>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</si>
  <si>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</si>
  <si>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</si>
  <si>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</si>
  <si>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</si>
  <si>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</si>
  <si>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</si>
  <si>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</si>
  <si>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</si>
  <si>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</si>
  <si>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</si>
  <si>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</si>
  <si>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</si>
  <si>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</si>
  <si>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</si>
  <si>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</si>
  <si>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</si>
  <si>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</si>
  <si>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</si>
  <si>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</si>
  <si>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</si>
  <si>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</si>
  <si>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</si>
  <si>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</si>
  <si>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</si>
  <si>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</si>
  <si>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</si>
  <si>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</si>
  <si>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</si>
  <si>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</si>
  <si>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</si>
  <si>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</si>
  <si>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</si>
  <si>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</si>
  <si>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</si>
  <si>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</si>
  <si>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</si>
  <si>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</si>
  <si>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</si>
  <si>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</si>
  <si>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</si>
  <si>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</si>
  <si>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</si>
  <si>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</si>
  <si>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</si>
  <si>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</si>
  <si>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</si>
  <si>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</si>
  <si>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</si>
  <si>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</si>
  <si>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</si>
  <si>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</si>
  <si>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</si>
  <si>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</si>
  <si>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</si>
  <si>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</si>
  <si>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</si>
  <si>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</si>
  <si>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</si>
  <si>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</si>
  <si>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</si>
  <si>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</si>
  <si>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</si>
  <si>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</si>
  <si>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</si>
  <si>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</si>
  <si>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</si>
  <si>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</si>
  <si>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</si>
  <si>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</si>
  <si>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</si>
  <si>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</si>
  <si>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</si>
  <si>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</si>
  <si>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</si>
  <si>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</si>
  <si>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</si>
  <si>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</si>
  <si>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</si>
  <si>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</si>
  <si>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</si>
  <si>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</si>
  <si>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</si>
  <si>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</si>
  <si>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</si>
  <si>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</si>
  <si>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</si>
  <si>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</si>
  <si>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</si>
  <si>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</si>
  <si>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</si>
  <si>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</si>
  <si>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</si>
  <si>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</si>
  <si>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</si>
  <si>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</si>
  <si>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</si>
  <si>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</si>
  <si>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</si>
  <si>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</si>
  <si>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</si>
  <si>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</si>
  <si>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</si>
  <si>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</si>
  <si>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</si>
  <si>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</si>
  <si>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</si>
  <si>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</si>
  <si>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</si>
  <si>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</si>
  <si>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</si>
  <si>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</si>
  <si>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</si>
  <si>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</si>
  <si>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</si>
  <si>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</si>
  <si>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</si>
  <si>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</si>
  <si>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</si>
  <si>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</si>
  <si>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</si>
  <si>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</si>
  <si>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</si>
  <si>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</si>
  <si>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</si>
  <si>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</si>
  <si>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</si>
  <si>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</si>
  <si>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</si>
  <si>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</si>
  <si>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</si>
  <si>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</si>
  <si>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</si>
  <si>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</si>
  <si>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</si>
  <si>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</si>
  <si>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</si>
  <si>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</si>
  <si>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</si>
  <si>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</si>
  <si>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</si>
  <si>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</si>
  <si>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</si>
  <si>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</si>
  <si>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</si>
  <si>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</si>
  <si>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</si>
  <si>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</si>
  <si>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</si>
  <si>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</si>
  <si>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</si>
  <si>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</si>
  <si>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</si>
  <si>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</si>
  <si>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</si>
  <si>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</si>
  <si>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</si>
  <si>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</si>
  <si>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</si>
  <si>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</si>
  <si>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</si>
  <si>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</si>
  <si>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</si>
  <si>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</si>
  <si>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</si>
  <si>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</si>
  <si>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</si>
  <si>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</si>
  <si>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</si>
  <si>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</si>
  <si>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</si>
  <si>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</si>
  <si>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</si>
  <si>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</si>
  <si>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</si>
  <si>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</si>
  <si>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</si>
  <si>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</si>
  <si>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</si>
  <si>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</si>
  <si>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</si>
  <si>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</si>
  <si>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</si>
  <si>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</si>
  <si>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</si>
  <si>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</si>
  <si>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</si>
  <si>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</si>
  <si>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</si>
  <si>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</si>
  <si>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</si>
  <si>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</si>
  <si>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</si>
  <si>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</si>
  <si>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</si>
  <si>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</si>
  <si>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</si>
  <si>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</si>
  <si>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</si>
  <si>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</si>
  <si>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</si>
  <si>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</si>
  <si>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</si>
  <si>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</si>
  <si>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</si>
  <si>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</si>
  <si>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</si>
  <si>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</si>
  <si>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</si>
  <si>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</si>
  <si>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</si>
  <si>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</si>
  <si>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</si>
  <si>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</si>
  <si>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</si>
  <si>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</si>
  <si>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</si>
  <si>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</si>
  <si>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</si>
  <si>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</si>
  <si>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</si>
  <si>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</si>
  <si>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</si>
  <si>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</si>
  <si>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</si>
  <si>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</si>
  <si>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</si>
  <si>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</si>
  <si>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</si>
  <si>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</si>
  <si>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</si>
  <si>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</si>
  <si>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</si>
  <si>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</si>
  <si>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</si>
  <si>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</si>
  <si>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</si>
  <si>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</si>
  <si>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</si>
  <si>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</si>
  <si>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</si>
  <si>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</si>
  <si>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</si>
  <si>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</si>
  <si>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</si>
  <si>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</si>
  <si>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</si>
  <si>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</si>
  <si>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</si>
  <si>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</si>
  <si>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</si>
  <si>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</si>
  <si>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</si>
  <si>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</si>
  <si>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</si>
  <si>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</si>
  <si>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</si>
  <si>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</si>
  <si>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</si>
  <si>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</si>
  <si>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</si>
  <si>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</si>
  <si>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</si>
  <si>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</si>
  <si>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</si>
  <si>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</si>
  <si>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</si>
  <si>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</si>
  <si>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</si>
  <si>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</si>
  <si>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</si>
  <si>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</si>
  <si>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</si>
  <si>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</si>
  <si>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</si>
  <si>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</si>
  <si>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</si>
  <si>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</si>
  <si>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</si>
  <si>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</si>
  <si>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</si>
  <si>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</si>
  <si>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</si>
  <si>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</si>
  <si>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</si>
  <si>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</si>
  <si>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</si>
  <si>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</si>
  <si>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</si>
  <si>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</si>
  <si>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</si>
  <si>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</si>
  <si>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</si>
  <si>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</si>
  <si>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</si>
  <si>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</si>
  <si>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</si>
  <si>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</si>
  <si>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</si>
  <si>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</si>
  <si>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</si>
  <si>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</si>
  <si>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</si>
  <si>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</si>
  <si>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</si>
  <si>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</si>
  <si>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</si>
  <si>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</si>
  <si>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</si>
  <si>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</si>
  <si>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</si>
  <si>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</si>
  <si>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</si>
  <si>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</si>
  <si>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</si>
  <si>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</si>
  <si>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</si>
  <si>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</si>
  <si>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</si>
  <si>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</si>
  <si>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</si>
  <si>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</si>
  <si>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</si>
  <si>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</si>
  <si>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</si>
  <si>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</si>
  <si>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</si>
  <si>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</si>
  <si>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</si>
  <si>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</si>
  <si>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</si>
  <si>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</si>
  <si>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</si>
  <si>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</si>
  <si>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</si>
  <si>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</si>
  <si>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</si>
  <si>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</si>
  <si>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</si>
  <si>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</si>
  <si>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</si>
  <si>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</si>
  <si>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</si>
  <si>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</si>
  <si>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</si>
  <si>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</si>
  <si>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</si>
  <si>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</si>
  <si>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</si>
  <si>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</si>
  <si>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</si>
  <si>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</si>
  <si>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</si>
  <si>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</si>
  <si>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</si>
  <si>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</si>
  <si>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</si>
  <si>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</si>
  <si>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</si>
  <si>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</si>
  <si>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</si>
  <si>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</si>
  <si>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</si>
  <si>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</si>
  <si>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</si>
  <si>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</si>
  <si>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</si>
  <si>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</si>
  <si>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</si>
  <si>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</si>
  <si>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</si>
  <si>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</si>
  <si>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</si>
  <si>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</si>
  <si>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</si>
  <si>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</si>
  <si>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</si>
  <si>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</si>
  <si>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</si>
  <si>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</si>
  <si>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</si>
  <si>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</si>
  <si>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</si>
  <si>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</si>
  <si>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</si>
  <si>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</si>
  <si>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</si>
  <si>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</si>
  <si>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</si>
  <si>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</si>
  <si>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</si>
  <si>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</si>
  <si>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</si>
  <si>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</si>
  <si>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</si>
  <si>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</si>
  <si>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</si>
  <si>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</si>
  <si>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</si>
  <si>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</si>
  <si>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</si>
  <si>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</si>
  <si>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</si>
  <si>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</si>
  <si>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</si>
  <si>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</si>
  <si>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</si>
  <si>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</si>
  <si>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</si>
  <si>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</si>
  <si>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</si>
  <si>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</si>
  <si>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</si>
  <si>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</si>
  <si>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</si>
  <si>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</si>
  <si>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</si>
  <si>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</si>
  <si>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</si>
  <si>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</si>
  <si>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</si>
  <si>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</si>
  <si>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</si>
  <si>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</si>
  <si>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</si>
  <si>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</si>
  <si>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</si>
  <si>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</si>
  <si>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</si>
  <si>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</si>
  <si>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</si>
  <si>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</si>
  <si>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</si>
  <si>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</si>
  <si>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</si>
  <si>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</si>
  <si>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</si>
  <si>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</si>
  <si>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</si>
  <si>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</si>
  <si>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</si>
  <si>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</si>
  <si>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</si>
  <si>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</si>
  <si>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</si>
  <si>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</si>
  <si>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</si>
  <si>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</si>
  <si>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</si>
  <si>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</si>
  <si>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</si>
  <si>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</si>
  <si>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</si>
  <si>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</si>
  <si>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</si>
  <si>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</si>
  <si>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</si>
  <si>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</si>
  <si>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</si>
  <si>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</si>
  <si>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</si>
  <si>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</si>
  <si>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</si>
  <si>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</si>
  <si>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</si>
  <si>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</si>
  <si>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</si>
  <si>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</si>
  <si>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</si>
  <si>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</si>
  <si>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</si>
  <si>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</si>
  <si>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</si>
  <si>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</si>
  <si>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</si>
  <si>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</si>
  <si>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</si>
  <si>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</si>
  <si>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</si>
  <si>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</si>
  <si>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</si>
  <si>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</si>
  <si>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</si>
  <si>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</si>
  <si>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</si>
  <si>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</si>
  <si>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</si>
  <si>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</si>
  <si>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</si>
  <si>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</si>
  <si>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</si>
  <si>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</si>
  <si>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</si>
  <si>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</si>
  <si>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</si>
  <si>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</si>
  <si>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</si>
  <si>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</si>
  <si>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</si>
  <si>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</si>
  <si>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</si>
  <si>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</si>
  <si>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</si>
  <si>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</si>
  <si>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</si>
  <si>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</si>
  <si>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</si>
  <si>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</si>
  <si>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</si>
  <si>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</si>
  <si>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</si>
  <si>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</si>
  <si>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</si>
  <si>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</si>
  <si>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</si>
  <si>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</si>
  <si>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</si>
  <si>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</si>
  <si>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</si>
  <si>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</si>
  <si>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</si>
  <si>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</si>
  <si>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</si>
  <si>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</si>
  <si>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</si>
  <si>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</si>
  <si>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</si>
  <si>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</si>
  <si>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</si>
  <si>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</si>
  <si>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</si>
  <si>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</si>
  <si>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</si>
  <si>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</si>
  <si>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</si>
  <si>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</si>
  <si>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</si>
  <si>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</si>
  <si>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</si>
  <si>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</si>
  <si>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</si>
  <si>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</si>
  <si>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</si>
  <si>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</si>
  <si>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</si>
  <si>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</si>
  <si>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</si>
  <si>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</si>
  <si>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</si>
  <si>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</si>
  <si>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</si>
  <si>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</si>
  <si>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</si>
  <si>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</si>
  <si>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</si>
  <si>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</si>
  <si>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</si>
  <si>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</si>
  <si>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</si>
  <si>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</si>
  <si>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</si>
  <si>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</si>
  <si>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</si>
  <si>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</si>
  <si>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</si>
  <si>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</si>
  <si>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</si>
  <si>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</si>
  <si>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</si>
  <si>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</si>
  <si>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</si>
  <si>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</si>
  <si>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</si>
  <si>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</si>
  <si>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</si>
  <si>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</si>
  <si>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</si>
  <si>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</si>
  <si>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</si>
  <si>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</si>
  <si>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</si>
  <si>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</si>
  <si>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</si>
  <si>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</si>
  <si>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</si>
  <si>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</si>
  <si>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</si>
  <si>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</si>
  <si>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</si>
  <si>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</si>
  <si>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</si>
  <si>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</si>
  <si>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</si>
  <si>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</si>
  <si>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</si>
  <si>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</si>
  <si>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</si>
  <si>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</si>
  <si>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</si>
  <si>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</si>
  <si>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</si>
  <si>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</si>
  <si>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</si>
  <si>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</si>
  <si>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</si>
  <si>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</si>
  <si>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</si>
  <si>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</si>
  <si>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</si>
  <si>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</si>
  <si>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</si>
  <si>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</si>
  <si>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</si>
  <si>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</si>
  <si>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</si>
  <si>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</si>
  <si>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</si>
  <si>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</si>
  <si>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</si>
  <si>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</si>
  <si>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</si>
  <si>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</si>
  <si>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</si>
  <si>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</si>
  <si>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</si>
  <si>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</si>
  <si>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</si>
  <si>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</si>
  <si>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</si>
  <si>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</si>
  <si>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</si>
  <si>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</si>
  <si>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</si>
  <si>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</si>
  <si>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</si>
  <si>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</si>
  <si>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</si>
  <si>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</si>
  <si>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</si>
  <si>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</si>
  <si>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</si>
  <si>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</si>
  <si>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</si>
  <si>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</si>
  <si>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</si>
  <si>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</si>
  <si>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</si>
  <si>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</si>
  <si>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</si>
  <si>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</si>
  <si>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</si>
  <si>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</si>
  <si>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</si>
  <si>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</si>
  <si>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</si>
  <si>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</si>
  <si>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</si>
  <si>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</si>
  <si>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</si>
  <si>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</si>
  <si>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</si>
  <si>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</si>
  <si>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</si>
  <si>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</si>
  <si>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</si>
  <si>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</si>
  <si>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</si>
  <si>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</si>
  <si>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</si>
  <si>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</si>
  <si>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</si>
  <si>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</si>
  <si>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</si>
  <si>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</si>
  <si>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</si>
  <si>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</si>
  <si>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</si>
  <si>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</si>
  <si>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</si>
  <si>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</si>
  <si>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</si>
  <si>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</si>
  <si>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</si>
  <si>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</si>
  <si>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</si>
  <si>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</si>
  <si>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</si>
  <si>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</si>
  <si>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</si>
  <si>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</si>
  <si>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</si>
  <si>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</si>
  <si>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</si>
  <si>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</si>
  <si>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</si>
  <si>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</si>
  <si>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</si>
  <si>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</si>
  <si>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</si>
  <si>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</si>
  <si>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</si>
  <si>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</si>
  <si>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</si>
  <si>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</si>
  <si>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</si>
  <si>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</si>
  <si>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</si>
  <si>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</si>
  <si>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</si>
  <si>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</si>
  <si>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</si>
  <si>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</si>
  <si>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</si>
  <si>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</si>
  <si>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</si>
  <si>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</si>
  <si>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</si>
  <si>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</si>
  <si>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</si>
  <si>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</si>
  <si>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</si>
  <si>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</si>
  <si>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</si>
  <si>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</si>
  <si>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</si>
  <si>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</si>
  <si>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</si>
  <si>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</si>
  <si>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</si>
  <si>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</si>
  <si>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</si>
  <si>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</si>
  <si>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</si>
  <si>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</si>
  <si>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</si>
  <si>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</si>
  <si>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</si>
  <si>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</si>
  <si>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</si>
  <si>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</si>
  <si>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</si>
  <si>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</si>
  <si>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</si>
  <si>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</si>
  <si>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</si>
  <si>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</si>
  <si>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</si>
  <si>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</si>
  <si>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</si>
  <si>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</si>
  <si>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</si>
  <si>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</si>
  <si>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</si>
  <si>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</si>
  <si>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</si>
  <si>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</si>
  <si>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</si>
  <si>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</si>
  <si>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</si>
  <si>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</si>
  <si>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</si>
  <si>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</si>
  <si>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</si>
  <si>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</si>
  <si>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</si>
  <si>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</si>
  <si>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</si>
  <si>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</si>
  <si>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</si>
  <si>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</si>
  <si>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</si>
  <si>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</si>
  <si>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</si>
  <si>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</si>
  <si>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</si>
  <si>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</si>
  <si>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</si>
  <si>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</si>
  <si>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</si>
  <si>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</si>
  <si>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</si>
  <si>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</si>
  <si>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</si>
  <si>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</si>
  <si>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</si>
  <si>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</si>
  <si>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</si>
  <si>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</si>
  <si>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</si>
  <si>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</si>
  <si>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</si>
  <si>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</si>
  <si>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</si>
  <si>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</si>
  <si>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</si>
  <si>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</si>
  <si>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</si>
  <si>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</si>
  <si>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</si>
  <si>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</si>
  <si>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</si>
  <si>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</si>
  <si>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</si>
  <si>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</si>
  <si>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</si>
  <si>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</si>
  <si>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</si>
  <si>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</si>
  <si>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</si>
  <si>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</si>
  <si>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</si>
  <si>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</si>
  <si>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</si>
  <si>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</si>
  <si>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</si>
  <si>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</si>
  <si>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</si>
  <si>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</si>
  <si>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</si>
  <si>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</si>
  <si>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</si>
  <si>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</si>
  <si>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</si>
  <si>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</si>
  <si>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</si>
  <si>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</si>
  <si>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</si>
  <si>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</si>
  <si>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</si>
  <si>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</si>
  <si>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</si>
  <si>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</si>
  <si>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</si>
  <si>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</si>
  <si>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</si>
  <si>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</si>
  <si>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</si>
  <si>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</si>
  <si>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</si>
  <si>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</si>
  <si>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</si>
  <si>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</si>
  <si>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</si>
  <si>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</si>
  <si>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</si>
  <si>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</si>
  <si>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</si>
  <si>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</si>
  <si>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</si>
  <si>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</si>
  <si>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</si>
  <si>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</si>
  <si>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</si>
  <si>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</si>
  <si>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</si>
  <si>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</si>
  <si>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</si>
  <si>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</si>
  <si>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</si>
  <si>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</si>
  <si>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</si>
  <si>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</si>
  <si>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</si>
  <si>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</si>
  <si>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</si>
  <si>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</si>
  <si>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</si>
  <si>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</si>
  <si>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</si>
  <si>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</si>
  <si>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</si>
  <si>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</si>
  <si>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</si>
  <si>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</si>
  <si>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</si>
  <si>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</si>
  <si>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</si>
  <si>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</si>
  <si>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</si>
  <si>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</si>
  <si>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</si>
  <si>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</si>
  <si>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</si>
  <si>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</si>
  <si>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</si>
  <si>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</si>
  <si>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</si>
  <si>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</si>
  <si>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</si>
  <si>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</si>
  <si>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</si>
  <si>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</si>
  <si>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</si>
  <si>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</si>
  <si>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</si>
  <si>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</si>
  <si>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</si>
  <si>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</si>
  <si>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</si>
  <si>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</si>
  <si>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</si>
  <si>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</si>
  <si>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</si>
  <si>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</si>
  <si>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</si>
  <si>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</si>
  <si>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</si>
  <si>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</si>
  <si>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</si>
  <si>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</si>
  <si>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</si>
  <si>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</si>
  <si>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</si>
  <si>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</si>
  <si>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</si>
  <si>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</si>
  <si>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</si>
  <si>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</si>
  <si>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</si>
  <si>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</si>
  <si>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</si>
  <si>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</si>
  <si>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</si>
  <si>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</si>
  <si>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</si>
  <si>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</si>
  <si>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</si>
  <si>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</si>
  <si>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</si>
  <si>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</si>
  <si>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</si>
  <si>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</si>
  <si>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</si>
  <si>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</si>
  <si>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</si>
  <si>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</si>
  <si>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</si>
  <si>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</si>
  <si>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</si>
  <si>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</si>
  <si>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</si>
  <si>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</si>
  <si>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</si>
  <si>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</si>
  <si>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</si>
  <si>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</si>
  <si>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</si>
  <si>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</si>
  <si>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</si>
  <si>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</si>
  <si>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</si>
  <si>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</si>
  <si>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</si>
  <si>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</si>
  <si>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</si>
  <si>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</si>
  <si>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</si>
  <si>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</si>
  <si>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</si>
  <si>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</si>
  <si>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</si>
  <si>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</si>
  <si>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</si>
  <si>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</si>
  <si>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</si>
  <si>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</si>
  <si>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</si>
  <si>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</si>
  <si>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</si>
  <si>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</si>
  <si>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</si>
  <si>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</si>
  <si>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</si>
  <si>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</si>
  <si>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</si>
  <si>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</si>
  <si>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</si>
  <si>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</si>
  <si>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</si>
  <si>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</si>
  <si>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</si>
  <si>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</si>
  <si>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</si>
  <si>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</si>
  <si>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</si>
  <si>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</si>
  <si>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</si>
  <si>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</si>
  <si>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</si>
  <si>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</si>
  <si>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</si>
  <si>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</si>
  <si>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</si>
  <si>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</si>
  <si>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</si>
  <si>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</si>
  <si>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</si>
  <si>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</si>
  <si>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</si>
  <si>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</si>
  <si>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</si>
  <si>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</si>
  <si>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</si>
  <si>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</si>
  <si>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</si>
  <si>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</si>
  <si>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</si>
  <si>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</si>
  <si>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</si>
  <si>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</si>
  <si>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</si>
  <si>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</si>
  <si>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</si>
  <si>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</si>
  <si>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</si>
  <si>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</si>
  <si>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</si>
  <si>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</si>
  <si>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</si>
  <si>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</si>
  <si>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</si>
  <si>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</si>
  <si>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</si>
  <si>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</si>
  <si>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</si>
  <si>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</si>
  <si>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</si>
  <si>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</si>
  <si>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</si>
  <si>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</si>
  <si>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</si>
  <si>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</si>
  <si>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</si>
  <si>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</si>
  <si>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</si>
  <si>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</si>
  <si>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</si>
  <si>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</si>
  <si>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</si>
  <si>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</si>
  <si>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</si>
  <si>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</si>
  <si>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</si>
  <si>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</si>
  <si>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</si>
  <si>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</si>
  <si>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</si>
  <si>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</si>
  <si>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</si>
  <si>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</si>
  <si>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</si>
  <si>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</si>
  <si>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</si>
  <si>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</si>
  <si>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</si>
  <si>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</si>
  <si>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</si>
  <si>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</si>
  <si>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</si>
  <si>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</si>
  <si>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</si>
  <si>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</si>
  <si>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</si>
  <si>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</si>
  <si>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</si>
  <si>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</si>
  <si>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</si>
  <si>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</si>
  <si>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</si>
  <si>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</si>
  <si>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</si>
  <si>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</si>
  <si>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</si>
  <si>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</si>
  <si>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</si>
  <si>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</si>
  <si>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</si>
  <si>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</si>
  <si>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</si>
  <si>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</si>
  <si>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</si>
  <si>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</si>
  <si>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</si>
  <si>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</si>
  <si>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</si>
  <si>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</si>
  <si>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</si>
  <si>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</si>
  <si>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</si>
  <si>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</si>
  <si>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</si>
  <si>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</si>
  <si>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</si>
  <si>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</si>
  <si>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</si>
  <si>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</si>
  <si>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</si>
  <si>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</si>
  <si>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</si>
  <si>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</si>
  <si>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</si>
  <si>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</si>
  <si>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</si>
  <si>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</si>
  <si>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</si>
  <si>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</si>
  <si>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</si>
  <si>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</si>
  <si>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</si>
  <si>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</si>
  <si>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</si>
  <si>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</si>
  <si>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</si>
  <si>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</si>
  <si>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</si>
  <si>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</si>
  <si>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</si>
  <si>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</si>
  <si>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</si>
  <si>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</si>
  <si>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</si>
  <si>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</si>
  <si>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</si>
  <si>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</si>
  <si>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</si>
  <si>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</si>
  <si>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</si>
  <si>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</si>
  <si>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</si>
  <si>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</si>
  <si>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</si>
  <si>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</si>
  <si>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</si>
  <si>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</si>
  <si>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</si>
  <si>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</si>
  <si>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</si>
  <si>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</si>
  <si>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</si>
  <si>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</si>
  <si>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</si>
  <si>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</si>
  <si>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</si>
  <si>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</si>
  <si>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</si>
  <si>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</si>
  <si>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</si>
  <si>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</si>
  <si>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</si>
  <si>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</si>
  <si>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</si>
  <si>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</si>
  <si>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</si>
  <si>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</si>
  <si>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</si>
  <si>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</si>
  <si>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</si>
  <si>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</si>
  <si>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</si>
  <si>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</si>
  <si>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</si>
  <si>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</si>
  <si>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</si>
  <si>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</si>
  <si>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</si>
  <si>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</si>
  <si>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</si>
  <si>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</si>
  <si>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</si>
  <si>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</si>
  <si>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</si>
  <si>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</si>
  <si>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</si>
  <si>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</si>
  <si>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</si>
  <si>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</si>
  <si>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</si>
  <si>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</si>
  <si>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</si>
  <si>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</si>
  <si>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</si>
  <si>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</si>
  <si>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</si>
  <si>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</si>
  <si>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</si>
  <si>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</si>
  <si>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</si>
  <si>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</si>
  <si>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</si>
  <si>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</si>
  <si>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</si>
  <si>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</si>
  <si>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</si>
  <si>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</si>
  <si>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</si>
  <si>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</si>
  <si>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</si>
  <si>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</si>
  <si>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</si>
  <si>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</si>
  <si>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</si>
  <si>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</si>
  <si>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</si>
  <si>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</si>
  <si>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</si>
  <si>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</si>
  <si>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</si>
  <si>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</si>
  <si>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</si>
  <si>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</si>
  <si>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</si>
  <si>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</si>
  <si>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</si>
  <si>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</si>
  <si>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</si>
  <si>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</si>
  <si>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</si>
  <si>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</si>
  <si>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</si>
  <si>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</si>
  <si>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</si>
  <si>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</si>
  <si>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</si>
  <si>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</si>
  <si>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</si>
  <si>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</si>
  <si>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</si>
  <si>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</si>
  <si>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</si>
  <si>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</si>
  <si>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</si>
  <si>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</si>
  <si>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</si>
  <si>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</si>
  <si>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</si>
  <si>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</si>
  <si>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</si>
  <si>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</si>
  <si>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</si>
  <si>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</si>
  <si>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</si>
  <si>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</si>
  <si>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</si>
  <si>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</si>
  <si>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</si>
  <si>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</si>
  <si>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</si>
  <si>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</si>
  <si>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</si>
  <si>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</si>
  <si>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</si>
  <si>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</si>
  <si>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</si>
  <si>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</si>
  <si>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</si>
  <si>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</si>
  <si>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</si>
  <si>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</si>
  <si>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</si>
  <si>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</si>
  <si>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</si>
  <si>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</si>
  <si>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</si>
  <si>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</si>
  <si>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</si>
  <si>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</si>
  <si>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</si>
  <si>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</si>
  <si>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</si>
  <si>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</si>
  <si>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</si>
  <si>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</si>
  <si>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</si>
  <si>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</si>
  <si>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</si>
  <si>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</si>
  <si>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</si>
  <si>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</si>
  <si>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</si>
  <si>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</si>
  <si>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</si>
  <si>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</si>
  <si>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</si>
  <si>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</si>
  <si>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</si>
  <si>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</si>
  <si>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</si>
  <si>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</si>
  <si>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</si>
  <si>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</si>
  <si>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</si>
  <si>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</si>
  <si>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</si>
  <si>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</si>
  <si>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</si>
  <si>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</si>
  <si>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</si>
  <si>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</si>
  <si>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</si>
  <si>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</si>
  <si>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</si>
  <si>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</si>
  <si>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</si>
  <si>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</si>
  <si>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</si>
  <si>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</si>
  <si>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</si>
  <si>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</si>
  <si>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</si>
  <si>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</si>
  <si>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</si>
  <si>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</si>
  <si>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</si>
  <si>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</si>
  <si>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</si>
  <si>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</si>
  <si>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</si>
  <si>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</si>
  <si>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</si>
  <si>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</si>
  <si>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</si>
  <si>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</si>
  <si>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</si>
  <si>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</si>
  <si>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</si>
  <si>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</si>
  <si>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</si>
  <si>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</si>
  <si>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</si>
  <si>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</si>
  <si>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</si>
  <si>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</si>
  <si>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</si>
  <si>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</si>
  <si>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</si>
  <si>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</si>
  <si>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</si>
  <si>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</si>
  <si>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</si>
  <si>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</si>
  <si>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</si>
  <si>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</si>
  <si>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</si>
  <si>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</si>
  <si>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</si>
  <si>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</si>
  <si>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</si>
  <si>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</si>
  <si>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</si>
  <si>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</si>
  <si>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</si>
  <si>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</si>
  <si>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</si>
  <si>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</si>
  <si>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</si>
  <si>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</si>
  <si>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</si>
  <si>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</si>
  <si>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</si>
  <si>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</si>
  <si>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</si>
  <si>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</si>
  <si>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</si>
  <si>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</si>
  <si>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</si>
  <si>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</si>
  <si>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</si>
  <si>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</si>
  <si>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</si>
  <si>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</si>
  <si>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</si>
  <si>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</si>
  <si>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</si>
  <si>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</si>
  <si>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</si>
  <si>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</si>
  <si>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</si>
  <si>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</si>
  <si>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</si>
  <si>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</si>
  <si>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</si>
  <si>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</si>
  <si>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</si>
  <si>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</si>
  <si>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</si>
  <si>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</si>
  <si>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</si>
  <si>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</si>
  <si>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</si>
  <si>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</si>
  <si>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</si>
  <si>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</si>
  <si>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</si>
  <si>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</si>
  <si>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</si>
  <si>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</si>
  <si>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</si>
  <si>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</si>
  <si>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</si>
  <si>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</si>
  <si>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</si>
  <si>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</si>
  <si>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</si>
  <si>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</si>
  <si>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</si>
  <si>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</si>
  <si>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</si>
  <si>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</si>
  <si>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</si>
  <si>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</si>
  <si>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</si>
  <si>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</si>
  <si>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</si>
  <si>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</si>
  <si>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</si>
  <si>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</si>
  <si>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</si>
  <si>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</si>
  <si>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</si>
  <si>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</si>
  <si>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</si>
  <si>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</si>
  <si>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</si>
  <si>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</si>
  <si>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</si>
  <si>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</si>
  <si>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</si>
  <si>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</si>
  <si>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</si>
  <si>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</si>
  <si>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</si>
  <si>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</si>
  <si>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</si>
  <si>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</si>
  <si>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</si>
  <si>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</si>
  <si>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</si>
  <si>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</si>
  <si>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</si>
  <si>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</si>
  <si>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</si>
  <si>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</si>
  <si>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</si>
  <si>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</si>
  <si>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</si>
  <si>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</si>
  <si>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</si>
  <si>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</si>
  <si>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</si>
  <si>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</si>
  <si>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</si>
  <si>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</si>
  <si>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</si>
  <si>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</si>
  <si>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</si>
  <si>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</si>
  <si>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</si>
  <si>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</si>
  <si>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</si>
  <si>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</si>
  <si>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</si>
  <si>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</si>
  <si>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</si>
  <si>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</si>
  <si>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</si>
  <si>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</si>
  <si>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</si>
  <si>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</si>
  <si>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</si>
  <si>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</si>
  <si>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</si>
  <si>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</si>
  <si>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</si>
  <si>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</si>
  <si>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</si>
  <si>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</si>
  <si>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</si>
  <si>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</si>
  <si>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</si>
  <si>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</si>
  <si>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</si>
  <si>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</si>
  <si>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</si>
  <si>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</si>
  <si>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</si>
  <si>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</si>
  <si>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</si>
  <si>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</si>
  <si>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</si>
  <si>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</si>
  <si>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</si>
  <si>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</si>
  <si>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</si>
  <si>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</si>
  <si>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</si>
  <si>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</si>
  <si>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</si>
  <si>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</si>
  <si>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</si>
  <si>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</si>
  <si>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</si>
  <si>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</si>
  <si>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</si>
  <si>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</si>
  <si>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</si>
  <si>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</si>
  <si>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</si>
  <si>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</si>
  <si>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</si>
  <si>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</si>
  <si>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</si>
  <si>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</si>
  <si>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</si>
  <si>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</si>
  <si>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</si>
  <si>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</si>
  <si>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</si>
  <si>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</si>
  <si>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</si>
  <si>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</si>
  <si>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</si>
  <si>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</si>
  <si>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</si>
  <si>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</si>
  <si>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</si>
  <si>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</si>
  <si>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</si>
  <si>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</si>
  <si>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</si>
  <si>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</si>
  <si>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</si>
  <si>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</si>
  <si>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</si>
  <si>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</si>
  <si>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</si>
  <si>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</si>
  <si>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</si>
  <si>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</si>
  <si>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</si>
  <si>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</si>
  <si>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</si>
  <si>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</si>
  <si>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</si>
  <si>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</si>
  <si>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</si>
  <si>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</si>
  <si>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</si>
  <si>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</si>
  <si>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</si>
  <si>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</si>
  <si>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</si>
  <si>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</si>
  <si>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</si>
  <si>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</si>
  <si>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</si>
  <si>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</si>
  <si>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</si>
  <si>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</si>
  <si>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</si>
  <si>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</si>
  <si>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</si>
  <si>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</si>
  <si>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</si>
  <si>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</si>
  <si>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</si>
  <si>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</si>
  <si>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</si>
  <si>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</si>
  <si>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</si>
  <si>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</si>
  <si>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</si>
  <si>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</si>
  <si>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</si>
  <si>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</si>
  <si>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</si>
  <si>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</si>
  <si>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</si>
  <si>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</si>
  <si>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</si>
  <si>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</si>
  <si>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</si>
  <si>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</si>
  <si>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</si>
  <si>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</si>
  <si>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</si>
  <si>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</si>
  <si>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</si>
  <si>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</si>
  <si>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</si>
  <si>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</si>
  <si>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</si>
  <si>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</si>
  <si>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</si>
  <si>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</si>
  <si>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</si>
  <si>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</si>
  <si>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</si>
  <si>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</si>
  <si>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</si>
  <si>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</si>
  <si>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</si>
  <si>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</si>
  <si>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</si>
  <si>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</si>
  <si>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</si>
  <si>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</si>
  <si>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</si>
  <si>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</si>
  <si>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</si>
  <si>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</si>
  <si>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</si>
  <si>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</si>
  <si>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</si>
  <si>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</si>
  <si>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</si>
  <si>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</si>
  <si>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</si>
  <si>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</si>
  <si>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</si>
  <si>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</si>
  <si>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</si>
  <si>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</si>
  <si>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</si>
  <si>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</si>
  <si>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</si>
  <si>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</si>
  <si>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</si>
  <si>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</si>
  <si>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</si>
  <si>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</si>
  <si>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</si>
  <si>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</si>
  <si>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</si>
  <si>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</si>
  <si>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</si>
  <si>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</si>
  <si>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</si>
  <si>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</si>
  <si>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</si>
  <si>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</si>
  <si>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</si>
  <si>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</si>
  <si>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</si>
  <si>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</si>
  <si>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</si>
  <si>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</si>
  <si>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</si>
  <si>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</si>
  <si>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</si>
  <si>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</si>
  <si>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</si>
  <si>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</si>
  <si>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</si>
  <si>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</si>
  <si>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</si>
  <si>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</si>
  <si>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</si>
  <si>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</si>
  <si>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</si>
  <si>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</si>
  <si>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</si>
  <si>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</si>
  <si>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</si>
  <si>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</si>
  <si>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</si>
  <si>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</si>
  <si>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</si>
  <si>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</si>
  <si>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</si>
  <si>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</si>
  <si>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</si>
  <si>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</si>
  <si>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</si>
  <si>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</si>
  <si>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</si>
  <si>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</si>
  <si>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</si>
  <si>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</si>
  <si>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</si>
  <si>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</si>
  <si>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</si>
  <si>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</si>
  <si>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</si>
  <si>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</si>
  <si>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</si>
  <si>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</si>
  <si>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</si>
  <si>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</si>
  <si>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</si>
  <si>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</si>
  <si>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</si>
  <si>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</si>
  <si>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</si>
  <si>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</si>
  <si>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</si>
  <si>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</si>
  <si>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</si>
  <si>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</si>
  <si>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</si>
  <si>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</si>
  <si>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</si>
  <si>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</si>
  <si>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</si>
  <si>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</si>
  <si>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</si>
  <si>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</si>
  <si>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</si>
  <si>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</si>
  <si>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</si>
  <si>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</si>
  <si>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</si>
  <si>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</si>
  <si>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</si>
  <si>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</si>
  <si>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</si>
  <si>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</si>
  <si>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</si>
  <si>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</si>
  <si>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</si>
  <si>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</si>
  <si>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</si>
  <si>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</si>
  <si>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</si>
  <si>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</si>
  <si>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</si>
  <si>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</si>
  <si>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</si>
  <si>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</si>
  <si>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</si>
  <si>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</si>
  <si>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</si>
  <si>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</si>
  <si>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</si>
  <si>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</si>
  <si>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</si>
  <si>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</si>
  <si>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</si>
  <si>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</si>
  <si>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</si>
  <si>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</si>
  <si>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</si>
  <si>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</si>
  <si>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</si>
  <si>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</si>
  <si>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</si>
  <si>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</si>
  <si>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</si>
  <si>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</si>
  <si>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</si>
  <si>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</si>
  <si>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</si>
  <si>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</si>
  <si>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</si>
  <si>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</si>
  <si>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</si>
  <si>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</si>
  <si>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</si>
  <si>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</si>
  <si>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</si>
  <si>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</si>
  <si>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</si>
  <si>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</si>
  <si>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</si>
  <si>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</si>
  <si>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</si>
  <si>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</si>
  <si>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</si>
  <si>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</si>
  <si>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</si>
  <si>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</si>
  <si>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</si>
  <si>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</si>
  <si>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</si>
  <si>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</si>
  <si>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</si>
  <si>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</si>
  <si>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</si>
  <si>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</si>
  <si>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</si>
  <si>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</si>
  <si>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</si>
  <si>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</si>
  <si>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</si>
  <si>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</si>
  <si>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</si>
  <si>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</si>
  <si>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</si>
  <si>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</si>
  <si>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</si>
  <si>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</si>
  <si>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</si>
  <si>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</si>
  <si>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</si>
  <si>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</si>
  <si>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</si>
  <si>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</si>
  <si>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</si>
  <si>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</si>
  <si>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</si>
  <si>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</si>
  <si>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</si>
  <si>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</si>
  <si>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</si>
  <si>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</si>
  <si>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</si>
  <si>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</si>
  <si>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</si>
  <si>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</si>
  <si>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</si>
  <si>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</si>
  <si>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</si>
  <si>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</si>
  <si>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</si>
  <si>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</si>
  <si>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</si>
  <si>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</si>
  <si>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</si>
  <si>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</si>
  <si>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</si>
  <si>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</si>
  <si>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</si>
  <si>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</si>
  <si>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</si>
  <si>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</si>
  <si>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</si>
  <si>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</si>
  <si>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</si>
  <si>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</si>
  <si>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</si>
  <si>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</si>
  <si>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</si>
  <si>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</si>
  <si>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</si>
  <si>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</si>
  <si>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</si>
  <si>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</si>
  <si>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</si>
  <si>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</si>
  <si>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</si>
  <si>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</si>
  <si>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</si>
  <si>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</si>
  <si>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</si>
  <si>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</si>
  <si>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</si>
  <si>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</si>
  <si>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</si>
  <si>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</si>
  <si>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</si>
  <si>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</si>
  <si>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</si>
  <si>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</si>
  <si>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</si>
  <si>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</si>
  <si>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</si>
  <si>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</si>
  <si>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</si>
  <si>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</si>
  <si>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</si>
  <si>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</si>
  <si>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</si>
  <si>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</si>
  <si>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</si>
  <si>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</si>
  <si>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</si>
  <si>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</si>
  <si>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</si>
  <si>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</si>
  <si>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</si>
  <si>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</si>
  <si>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</si>
  <si>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</si>
  <si>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</si>
  <si>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</si>
  <si>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</si>
  <si>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</si>
  <si>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</si>
  <si>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</si>
  <si>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</si>
  <si>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</si>
  <si>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</si>
  <si>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</si>
  <si>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</si>
  <si>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</si>
  <si>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</si>
  <si>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</si>
  <si>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</si>
  <si>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</si>
  <si>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</si>
  <si>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</si>
  <si>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</si>
  <si>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</si>
  <si>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</si>
  <si>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</si>
  <si>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</si>
  <si>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</si>
  <si>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</si>
  <si>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</si>
  <si>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</si>
  <si>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</si>
  <si>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</si>
  <si>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</si>
  <si>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</si>
  <si>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</si>
  <si>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</si>
  <si>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</si>
  <si>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</si>
  <si>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</si>
  <si>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</si>
  <si>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</si>
  <si>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</si>
  <si>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</si>
  <si>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</si>
  <si>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</si>
  <si>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</si>
  <si>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</si>
  <si>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</si>
  <si>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</si>
  <si>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</si>
  <si>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</si>
  <si>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</si>
  <si>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</si>
  <si>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</si>
  <si>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</si>
  <si>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</si>
  <si>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</si>
  <si>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</si>
  <si>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</si>
  <si>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</si>
  <si>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</si>
  <si>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</si>
  <si>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</si>
  <si>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</si>
  <si>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</si>
  <si>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</si>
  <si>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</si>
  <si>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</si>
  <si>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</si>
  <si>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</si>
  <si>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</si>
  <si>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</si>
  <si>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</si>
  <si>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</si>
  <si>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</si>
  <si>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</si>
  <si>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</si>
  <si>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</si>
  <si>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</si>
  <si>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</si>
  <si>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</si>
  <si>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</si>
  <si>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</si>
  <si>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</si>
  <si>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</si>
  <si>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</si>
  <si>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</si>
  <si>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</si>
  <si>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</si>
  <si>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</si>
  <si>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</si>
  <si>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</si>
  <si>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</si>
  <si>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</si>
  <si>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</si>
  <si>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</si>
  <si>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</si>
  <si>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</si>
  <si>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</si>
  <si>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</si>
  <si>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</si>
  <si>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</si>
  <si>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</si>
  <si>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</si>
  <si>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</si>
  <si>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</si>
  <si>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</si>
  <si>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</si>
  <si>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</si>
  <si>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</si>
  <si>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</si>
  <si>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</si>
  <si>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</si>
  <si>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</si>
  <si>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</si>
  <si>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</si>
  <si>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</si>
  <si>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</si>
  <si>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</si>
  <si>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</si>
  <si>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</si>
  <si>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</si>
  <si>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</si>
  <si>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</si>
  <si>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</si>
  <si>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</si>
  <si>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</si>
  <si>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</si>
  <si>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</si>
  <si>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</si>
  <si>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</si>
  <si>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</si>
  <si>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</si>
  <si>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</si>
  <si>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</si>
  <si>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</si>
  <si>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</si>
  <si>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</si>
  <si>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</si>
  <si>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</si>
  <si>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</si>
  <si>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</si>
  <si>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</si>
  <si>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</si>
  <si>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</si>
  <si>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</si>
  <si>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</si>
  <si>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</si>
  <si>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</si>
  <si>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</si>
  <si>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</si>
  <si>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</si>
  <si>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</si>
  <si>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</si>
  <si>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</si>
  <si>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</si>
  <si>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</si>
  <si>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</si>
  <si>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</si>
  <si>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</si>
  <si>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</si>
  <si>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</si>
  <si>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</si>
  <si>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</si>
  <si>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</si>
  <si>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</si>
  <si>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</si>
  <si>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</si>
  <si>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</si>
  <si>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</si>
  <si>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</si>
  <si>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</si>
  <si>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</si>
  <si>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</si>
  <si>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</si>
  <si>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</si>
  <si>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</si>
  <si>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</si>
  <si>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</si>
  <si>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</si>
  <si>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</si>
  <si>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</si>
  <si>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</si>
  <si>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</si>
  <si>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</si>
  <si>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</si>
  <si>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</si>
  <si>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</si>
  <si>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</si>
  <si>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</si>
  <si>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</si>
  <si>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</si>
  <si>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</si>
  <si>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</si>
  <si>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</si>
  <si>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</si>
  <si>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</si>
  <si>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</si>
  <si>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</si>
  <si>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</si>
  <si>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</si>
  <si>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</si>
  <si>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</si>
  <si>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</si>
  <si>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</si>
  <si>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</si>
  <si>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</si>
  <si>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</si>
  <si>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</si>
  <si>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</si>
  <si>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</si>
  <si>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</si>
  <si>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</si>
  <si>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</si>
  <si>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</si>
  <si>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</si>
  <si>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</si>
  <si>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</si>
  <si>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</si>
  <si>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</si>
  <si>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</si>
  <si>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</si>
  <si>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</si>
  <si>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</si>
  <si>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</si>
  <si>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</si>
  <si>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</si>
  <si>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</si>
  <si>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</si>
  <si>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</si>
  <si>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</si>
  <si>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</si>
  <si>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</si>
  <si>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</si>
  <si>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</si>
  <si>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</si>
  <si>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</si>
  <si>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</si>
  <si>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</si>
  <si>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</si>
  <si>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</si>
  <si>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</si>
  <si>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</si>
  <si>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</si>
  <si>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</si>
  <si>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</si>
  <si>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</si>
  <si>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</si>
  <si>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</si>
  <si>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</si>
  <si>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</si>
  <si>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</si>
  <si>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</si>
  <si>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</si>
  <si>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</si>
  <si>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</si>
  <si>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</si>
  <si>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</si>
  <si>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</si>
  <si>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</si>
  <si>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</si>
  <si>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</si>
  <si>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</si>
  <si>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</si>
  <si>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</si>
  <si>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</si>
  <si>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</si>
  <si>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</si>
  <si>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</si>
  <si>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</si>
  <si>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</si>
  <si>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</si>
  <si>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</si>
  <si>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</si>
  <si>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</si>
  <si>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</si>
  <si>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</si>
  <si>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</si>
  <si>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</si>
  <si>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</si>
  <si>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</si>
  <si>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</si>
  <si>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</si>
  <si>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</si>
  <si>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</si>
  <si>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</si>
  <si>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</si>
  <si>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</si>
  <si>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</si>
  <si>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</si>
  <si>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</si>
  <si>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</si>
  <si>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</si>
  <si>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</si>
  <si>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</si>
  <si>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</si>
  <si>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</si>
  <si>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</si>
  <si>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</si>
  <si>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</si>
  <si>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</si>
  <si>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</si>
  <si>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</si>
  <si>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</si>
  <si>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</si>
  <si>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</si>
  <si>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</si>
  <si>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</si>
  <si>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</si>
  <si>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</si>
  <si>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</si>
  <si>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</si>
  <si>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</si>
  <si>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</si>
  <si>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</si>
  <si>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</si>
  <si>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</si>
  <si>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</si>
  <si>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</si>
  <si>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</si>
  <si>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</si>
  <si>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</si>
  <si>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</si>
  <si>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</si>
  <si>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</si>
  <si>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</si>
  <si>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</si>
  <si>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</si>
  <si>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</si>
  <si>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</si>
  <si>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</si>
  <si>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</si>
  <si>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</si>
  <si>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</si>
  <si>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</si>
  <si>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</si>
  <si>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</si>
  <si>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</si>
  <si>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</si>
  <si>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</si>
  <si>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</si>
  <si>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</si>
  <si>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</si>
  <si>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</si>
  <si>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</si>
  <si>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</si>
  <si>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</si>
  <si>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</si>
  <si>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</si>
  <si>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</si>
  <si>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</si>
  <si>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</si>
  <si>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</si>
  <si>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</si>
  <si>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</si>
  <si>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</si>
  <si>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</si>
  <si>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</si>
  <si>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</si>
  <si>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</si>
  <si>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</si>
  <si>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</si>
  <si>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</si>
  <si>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</si>
  <si>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</si>
  <si>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</si>
  <si>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</si>
  <si>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</si>
  <si>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</si>
  <si>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</si>
  <si>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</si>
  <si>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</si>
  <si>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</si>
  <si>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</si>
  <si>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</si>
  <si>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</si>
  <si>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</si>
  <si>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</si>
  <si>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</si>
  <si>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</si>
  <si>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</si>
  <si>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</si>
  <si>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</si>
  <si>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</si>
  <si>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</si>
  <si>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</si>
  <si>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</si>
  <si>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</si>
  <si>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</si>
  <si>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</si>
  <si>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</si>
  <si>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</si>
  <si>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</si>
  <si>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</si>
  <si>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</si>
  <si>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</si>
  <si>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</si>
  <si>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</si>
  <si>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</si>
  <si>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</si>
  <si>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</si>
  <si>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</si>
  <si>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</si>
  <si>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</si>
  <si>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</si>
  <si>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</si>
  <si>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</si>
  <si>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</si>
  <si>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</si>
  <si>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</si>
  <si>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</si>
  <si>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</si>
  <si>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</si>
  <si>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</si>
  <si>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</si>
  <si>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</si>
  <si>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</si>
  <si>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</si>
  <si>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</si>
  <si>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</si>
  <si>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</si>
  <si>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</si>
  <si>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</si>
  <si>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</si>
  <si>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</si>
  <si>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</si>
  <si>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</si>
  <si>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</si>
  <si>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</si>
  <si>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</si>
  <si>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</si>
  <si>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</si>
  <si>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</si>
  <si>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</si>
  <si>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</si>
  <si>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</si>
  <si>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</si>
  <si>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</si>
  <si>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</si>
  <si>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</si>
  <si>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</si>
  <si>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</si>
  <si>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</si>
  <si>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</si>
  <si>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</si>
  <si>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</si>
  <si>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</si>
  <si>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</si>
  <si>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</si>
  <si>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</si>
  <si>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</si>
  <si>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</si>
  <si>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</si>
  <si>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</si>
  <si>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</si>
  <si>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</si>
  <si>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</si>
  <si>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</si>
  <si>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</si>
  <si>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</si>
  <si>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</si>
  <si>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</si>
  <si>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</si>
  <si>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</si>
  <si>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</si>
  <si>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</si>
  <si>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</si>
  <si>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</si>
  <si>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</si>
  <si>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</si>
  <si>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</si>
  <si>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</si>
  <si>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</si>
  <si>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</si>
  <si>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</si>
  <si>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</si>
  <si>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</si>
  <si>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</si>
  <si>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</si>
  <si>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</si>
  <si>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</si>
  <si>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</si>
  <si>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</si>
  <si>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</si>
  <si>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</si>
  <si>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</si>
  <si>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</si>
  <si>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</si>
  <si>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</si>
  <si>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</si>
  <si>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</si>
  <si>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</si>
  <si>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</si>
  <si>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</si>
  <si>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</si>
  <si>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</si>
  <si>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</si>
  <si>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</si>
  <si>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</si>
  <si>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</si>
  <si>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</si>
  <si>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</si>
  <si>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</si>
  <si>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</si>
  <si>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</si>
  <si>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</si>
  <si>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</si>
  <si>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</si>
  <si>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</si>
  <si>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</si>
  <si>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</si>
  <si>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</si>
  <si>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</si>
  <si>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</si>
  <si>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</si>
  <si>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</si>
  <si>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</si>
  <si>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</si>
  <si>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</si>
  <si>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</si>
  <si>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</si>
  <si>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</si>
  <si>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</si>
  <si>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</si>
  <si>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</si>
  <si>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</si>
  <si>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</si>
  <si>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</si>
  <si>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</si>
  <si>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</si>
  <si>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</si>
  <si>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</si>
  <si>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</si>
  <si>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</si>
  <si>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</si>
  <si>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</si>
  <si>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</si>
  <si>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</si>
  <si>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</si>
  <si>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</si>
  <si>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</si>
  <si>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</si>
  <si>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</si>
  <si>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</si>
  <si>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</si>
  <si>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</si>
  <si>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</si>
  <si>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</si>
  <si>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</si>
  <si>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</si>
  <si>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</si>
  <si>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</si>
  <si>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</si>
  <si>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</si>
  <si>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</si>
  <si>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</si>
  <si>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</si>
  <si>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</si>
  <si>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</si>
  <si>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</si>
  <si>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</si>
  <si>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</si>
  <si>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</si>
  <si>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</si>
  <si>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</si>
  <si>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</si>
  <si>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</si>
  <si>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</si>
  <si>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</si>
  <si>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</si>
  <si>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</si>
  <si>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</si>
  <si>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</si>
  <si>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</si>
  <si>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</si>
  <si>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</si>
  <si>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</si>
  <si>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</si>
  <si>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</si>
  <si>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</si>
  <si>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</si>
  <si>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</si>
  <si>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</si>
  <si>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</si>
  <si>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</si>
  <si>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</si>
  <si>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</si>
  <si>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</si>
  <si>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</si>
  <si>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</si>
  <si>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</si>
  <si>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</si>
  <si>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</si>
  <si>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</si>
  <si>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</si>
  <si>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</si>
  <si>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</si>
  <si>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</si>
  <si>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</si>
  <si>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</si>
  <si>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</si>
  <si>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</si>
  <si>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</si>
  <si>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</si>
  <si>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</si>
  <si>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</si>
  <si>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</si>
  <si>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</si>
  <si>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</si>
  <si>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</si>
  <si>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</si>
  <si>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</si>
  <si>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</si>
  <si>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</si>
  <si>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</si>
  <si>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</si>
  <si>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</si>
  <si>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</si>
  <si>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</si>
  <si>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</si>
  <si>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</si>
  <si>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</si>
  <si>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</si>
  <si>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</si>
  <si>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</si>
  <si>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</si>
  <si>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</si>
  <si>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</si>
  <si>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</si>
  <si>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</si>
  <si>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</si>
  <si>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</si>
  <si>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</si>
  <si>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</si>
  <si>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</si>
  <si>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</si>
  <si>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</si>
  <si>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</si>
  <si>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</si>
  <si>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</si>
  <si>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</si>
  <si>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</si>
  <si>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</si>
  <si>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</si>
  <si>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</si>
  <si>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</si>
  <si>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</si>
  <si>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</si>
  <si>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</si>
  <si>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</si>
  <si>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</si>
  <si>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</si>
  <si>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</si>
  <si>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</si>
  <si>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</si>
  <si>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</si>
  <si>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</si>
  <si>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</si>
  <si>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</si>
  <si>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</si>
  <si>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</si>
  <si>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</si>
  <si>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</si>
  <si>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</si>
  <si>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</si>
  <si>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</si>
  <si>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</si>
  <si>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</si>
  <si>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</si>
  <si>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</si>
  <si>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</si>
  <si>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</si>
  <si>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</si>
  <si>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</si>
  <si>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</si>
  <si>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</si>
  <si>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</si>
  <si>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</si>
  <si>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</si>
  <si>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</si>
  <si>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</si>
  <si>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</si>
  <si>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</si>
  <si>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</si>
  <si>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</si>
  <si>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</si>
  <si>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</si>
  <si>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</si>
  <si>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</si>
  <si>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</si>
  <si>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</si>
  <si>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</si>
  <si>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</si>
  <si>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</si>
  <si>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</si>
  <si>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</si>
  <si>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</si>
  <si>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</si>
  <si>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</si>
  <si>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</si>
  <si>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</si>
  <si>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</si>
  <si>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</si>
  <si>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</si>
  <si>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</si>
  <si>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</si>
  <si>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</si>
  <si>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</si>
  <si>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</si>
  <si>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</si>
  <si>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</si>
  <si>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</si>
  <si>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</si>
  <si>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</si>
  <si>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</si>
  <si>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</si>
  <si>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</si>
  <si>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</si>
  <si>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</si>
  <si>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</si>
  <si>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</si>
  <si>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</si>
  <si>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</si>
  <si>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</si>
  <si>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</si>
  <si>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</si>
  <si>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</si>
  <si>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</si>
  <si>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</si>
  <si>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</si>
  <si>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</si>
  <si>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</si>
  <si>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</si>
  <si>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</si>
  <si>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</si>
  <si>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</si>
  <si>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</si>
  <si>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</si>
  <si>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</si>
  <si>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</si>
  <si>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</si>
  <si>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</si>
  <si>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</si>
  <si>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</si>
  <si>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</si>
  <si>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</si>
  <si>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</si>
  <si>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</si>
  <si>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</si>
  <si>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</si>
  <si>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</si>
  <si>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</si>
  <si>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</si>
  <si>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</si>
  <si>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</si>
  <si>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</si>
  <si>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</si>
  <si>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</si>
  <si>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</si>
  <si>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</si>
  <si>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</si>
  <si>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</si>
  <si>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</si>
  <si>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</si>
  <si>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</si>
  <si>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</si>
  <si>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</si>
  <si>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</si>
  <si>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</si>
  <si>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</si>
  <si>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</si>
  <si>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</si>
  <si>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</si>
  <si>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</si>
  <si>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</si>
  <si>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</si>
  <si>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</si>
  <si>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</si>
  <si>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</si>
  <si>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</si>
  <si>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</si>
  <si>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</si>
  <si>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</si>
  <si>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</si>
  <si>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</si>
  <si>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</si>
  <si>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</si>
  <si>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</si>
  <si>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</si>
  <si>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</si>
  <si>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</si>
  <si>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</si>
  <si>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</si>
  <si>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</si>
  <si>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</si>
  <si>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</si>
  <si>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</si>
  <si>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</si>
  <si>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</si>
  <si>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</si>
  <si>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</si>
  <si>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</si>
  <si>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</si>
  <si>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</si>
  <si>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</si>
  <si>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</si>
  <si>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</si>
  <si>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</si>
  <si>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</si>
  <si>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</si>
  <si>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</si>
  <si>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</si>
  <si>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</si>
  <si>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</si>
  <si>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</si>
  <si>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</si>
  <si>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</si>
  <si>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</si>
  <si>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</si>
  <si>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</si>
  <si>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</si>
  <si>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</si>
  <si>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</si>
  <si>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</si>
  <si>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</si>
  <si>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</si>
  <si>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</si>
  <si>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</si>
  <si>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</si>
  <si>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</si>
  <si>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</si>
  <si>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</si>
  <si>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</si>
  <si>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</si>
  <si>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</si>
  <si>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</si>
  <si>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</si>
  <si>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</si>
  <si>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</si>
  <si>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</si>
  <si>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</si>
  <si>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</si>
  <si>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</si>
  <si>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</si>
  <si>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</si>
  <si>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</si>
  <si>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</si>
  <si>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</si>
  <si>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</si>
  <si>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</si>
  <si>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</si>
  <si>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</si>
  <si>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</si>
  <si>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</si>
  <si>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</si>
  <si>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</si>
  <si>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</si>
  <si>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</si>
  <si>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</si>
  <si>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</si>
  <si>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</si>
  <si>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</si>
  <si>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</si>
  <si>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</si>
  <si>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</si>
  <si>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</si>
  <si>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</si>
  <si>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</si>
  <si>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</si>
  <si>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</si>
  <si>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</si>
  <si>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</si>
  <si>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</si>
  <si>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</si>
  <si>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</si>
  <si>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</si>
  <si>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</si>
  <si>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</si>
  <si>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</si>
  <si>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</si>
  <si>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</si>
  <si>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</si>
  <si>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</si>
  <si>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</si>
  <si>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</si>
  <si>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</si>
  <si>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</si>
  <si>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</si>
  <si>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</si>
  <si>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</si>
  <si>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</si>
  <si>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</si>
  <si>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</si>
  <si>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</si>
  <si>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</si>
  <si>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</si>
  <si>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</si>
  <si>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</si>
  <si>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</si>
  <si>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</si>
  <si>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</si>
  <si>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</si>
  <si>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</si>
  <si>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</si>
  <si>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</si>
  <si>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</si>
  <si>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</si>
  <si>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</si>
  <si>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</si>
  <si>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</si>
  <si>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</si>
  <si>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</si>
  <si>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</si>
  <si>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</si>
  <si>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</si>
  <si>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</si>
  <si>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</si>
  <si>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</si>
  <si>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</si>
  <si>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</si>
  <si>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</si>
  <si>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</si>
  <si>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</si>
  <si>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</si>
  <si>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</si>
  <si>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</si>
  <si>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</si>
  <si>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</si>
  <si>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</si>
  <si>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</si>
  <si>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</si>
  <si>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</si>
  <si>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</si>
  <si>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</si>
  <si>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</si>
  <si>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</si>
  <si>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</si>
  <si>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</si>
  <si>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</si>
  <si>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</si>
  <si>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</si>
  <si>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</si>
  <si>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</si>
  <si>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</si>
  <si>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</si>
  <si>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</si>
  <si>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</si>
  <si>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</si>
  <si>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</si>
  <si>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</si>
  <si>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</si>
  <si>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</si>
  <si>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</si>
  <si>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</si>
  <si>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</si>
  <si>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</si>
  <si>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</si>
  <si>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</si>
  <si>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</si>
  <si>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</si>
  <si>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</si>
  <si>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</si>
  <si>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</si>
  <si>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</si>
  <si>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</si>
  <si>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</si>
  <si>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</si>
  <si>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</si>
  <si>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</si>
  <si>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</si>
  <si>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</si>
  <si>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</si>
  <si>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</si>
  <si>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</si>
  <si>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</si>
  <si>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</si>
  <si>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</si>
  <si>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</si>
  <si>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</si>
  <si>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</si>
  <si>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</si>
  <si>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</si>
  <si>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</si>
  <si>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</si>
  <si>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</si>
  <si>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</si>
  <si>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</si>
  <si>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</si>
  <si>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</si>
  <si>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</si>
  <si>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</si>
  <si>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</si>
  <si>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</si>
  <si>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</si>
  <si>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</si>
  <si>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</si>
  <si>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</si>
  <si>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</si>
  <si>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</si>
  <si>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</si>
  <si>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</si>
  <si>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</si>
  <si>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</si>
  <si>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</si>
  <si>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</si>
  <si>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</si>
  <si>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</si>
  <si>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</si>
  <si>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</si>
  <si>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</si>
  <si>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</si>
  <si>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</si>
  <si>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</si>
  <si>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</si>
  <si>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</si>
  <si>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</si>
  <si>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</si>
  <si>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</si>
  <si>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</si>
  <si>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</si>
  <si>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</si>
  <si>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</si>
  <si>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</si>
  <si>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</si>
  <si>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</si>
  <si>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</si>
  <si>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</si>
  <si>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</si>
  <si>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</si>
  <si>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</si>
  <si>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</si>
  <si>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</si>
  <si>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</si>
  <si>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</si>
  <si>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</si>
  <si>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</si>
  <si>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</si>
  <si>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</si>
  <si>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</si>
  <si>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</si>
  <si>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</si>
  <si>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</si>
  <si>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</si>
  <si>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</si>
  <si>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</si>
  <si>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</si>
  <si>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</si>
  <si>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</si>
  <si>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</si>
  <si>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</si>
  <si>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</si>
  <si>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</si>
  <si>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</si>
  <si>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</si>
  <si>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</si>
  <si>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</si>
  <si>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</si>
  <si>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</si>
  <si>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</si>
  <si>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</si>
  <si>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</si>
  <si>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</si>
  <si>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</si>
  <si>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</si>
  <si>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</si>
  <si>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</si>
  <si>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</si>
  <si>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</si>
  <si>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</si>
  <si>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</si>
  <si>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</si>
  <si>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</si>
  <si>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</si>
  <si>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</si>
  <si>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</si>
  <si>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</si>
  <si>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</si>
  <si>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</si>
  <si>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</si>
  <si>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</si>
  <si>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</si>
  <si>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</si>
  <si>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</si>
  <si>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</si>
  <si>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</si>
  <si>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</si>
  <si>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</si>
  <si>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</si>
  <si>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</si>
  <si>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</si>
  <si>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</si>
  <si>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</si>
  <si>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</si>
  <si>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</si>
  <si>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</si>
  <si>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</si>
  <si>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</si>
  <si>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</si>
  <si>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</si>
  <si>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</si>
  <si>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</si>
  <si>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</si>
  <si>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</si>
  <si>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</si>
  <si>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</si>
  <si>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</si>
  <si>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</si>
  <si>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</si>
  <si>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</si>
  <si>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</si>
  <si>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</si>
  <si>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</si>
  <si>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</si>
  <si>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</si>
  <si>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</si>
  <si>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</si>
  <si>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</si>
  <si>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</si>
  <si>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</si>
  <si>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</si>
  <si>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</si>
  <si>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</si>
  <si>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</si>
  <si>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</si>
  <si>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</si>
  <si>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</si>
  <si>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</si>
  <si>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</si>
  <si>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</si>
  <si>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</si>
  <si>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</si>
  <si>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</si>
  <si>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</si>
  <si>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</si>
  <si>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</si>
  <si>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</si>
  <si>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</si>
  <si>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</si>
  <si>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</si>
  <si>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</si>
  <si>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</si>
  <si>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</si>
  <si>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</si>
  <si>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</si>
  <si>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</si>
  <si>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</si>
  <si>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</si>
  <si>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</si>
  <si>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</si>
  <si>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</si>
  <si>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</si>
  <si>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</si>
  <si>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</si>
  <si>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</si>
  <si>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</si>
  <si>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</si>
  <si>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</si>
  <si>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</si>
  <si>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</si>
  <si>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</si>
  <si>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</si>
  <si>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</si>
  <si>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</si>
  <si>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</si>
  <si>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</si>
  <si>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</si>
  <si>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</si>
  <si>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</si>
  <si>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</si>
  <si>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</si>
  <si>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</si>
  <si>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</si>
  <si>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</si>
  <si>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</si>
  <si>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</si>
  <si>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</si>
  <si>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</si>
  <si>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</si>
  <si>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</si>
  <si>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</si>
  <si>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</si>
  <si>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</si>
  <si>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</si>
  <si>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</si>
  <si>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</si>
  <si>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</si>
  <si>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</si>
  <si>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</si>
  <si>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</si>
  <si>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</si>
  <si>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</si>
  <si>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</si>
  <si>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</si>
  <si>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</si>
  <si>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</si>
  <si>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</si>
  <si>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</si>
  <si>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</si>
  <si>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</si>
  <si>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</si>
  <si>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</si>
  <si>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</si>
  <si>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</si>
  <si>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</si>
  <si>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</si>
  <si>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</si>
  <si>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</si>
  <si>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</si>
  <si>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</si>
  <si>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</si>
  <si>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</si>
  <si>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</si>
  <si>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</si>
  <si>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</si>
  <si>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</si>
  <si>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</si>
  <si>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</si>
  <si>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</si>
  <si>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</si>
  <si>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</si>
  <si>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</si>
  <si>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</si>
  <si>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</si>
  <si>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</si>
  <si>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</si>
  <si>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</si>
  <si>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</si>
  <si>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</si>
  <si>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</si>
  <si>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</si>
  <si>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</si>
  <si>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</si>
  <si>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</si>
  <si>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</si>
  <si>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</si>
  <si>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</si>
  <si>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</si>
  <si>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</si>
  <si>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</si>
  <si>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</si>
  <si>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</si>
  <si>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</si>
  <si>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</si>
  <si>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</si>
  <si>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</si>
  <si>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</si>
  <si>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</si>
  <si>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</si>
  <si>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</si>
  <si>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</si>
  <si>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</si>
  <si>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</si>
  <si>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</si>
  <si>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</si>
  <si>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</si>
  <si>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</si>
  <si>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</si>
  <si>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</si>
  <si>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</si>
  <si>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</si>
  <si>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</si>
  <si>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</si>
  <si>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</si>
  <si>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</si>
  <si>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</si>
  <si>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</si>
  <si>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</si>
  <si>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</si>
  <si>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</si>
  <si>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</si>
  <si>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</si>
  <si>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</si>
  <si>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</si>
  <si>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</si>
  <si>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</si>
  <si>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</si>
  <si>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</si>
  <si>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</si>
  <si>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</si>
  <si>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</si>
  <si>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</si>
  <si>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</si>
  <si>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</si>
  <si>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</si>
  <si>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</si>
  <si>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</si>
  <si>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</si>
  <si>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</si>
  <si>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</si>
  <si>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</si>
  <si>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</si>
  <si>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</si>
  <si>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</si>
  <si>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</si>
  <si>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</si>
  <si>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</si>
  <si>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</si>
  <si>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</si>
  <si>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</si>
  <si>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</si>
  <si>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</si>
  <si>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</si>
  <si>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</si>
  <si>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</si>
  <si>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</si>
  <si>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</si>
  <si>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</si>
  <si>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</si>
  <si>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</si>
  <si>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</si>
  <si>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</si>
  <si>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</si>
  <si>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</si>
  <si>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</si>
  <si>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</si>
  <si>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</si>
  <si>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</si>
  <si>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</si>
  <si>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</si>
  <si>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</si>
  <si>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</si>
  <si>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</si>
  <si>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</si>
  <si>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</si>
  <si>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</si>
  <si>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</si>
  <si>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</si>
  <si>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</si>
  <si>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</si>
  <si>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</si>
  <si>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</si>
  <si>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</si>
  <si>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</si>
  <si>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</si>
  <si>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</si>
  <si>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</si>
  <si>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</si>
  <si>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</si>
  <si>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</si>
  <si>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</si>
  <si>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</si>
  <si>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</si>
  <si>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</si>
  <si>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</si>
  <si>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</si>
  <si>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</si>
  <si>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</si>
  <si>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</si>
  <si>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</si>
  <si>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</si>
  <si>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</si>
  <si>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</si>
  <si>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</si>
  <si>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</si>
  <si>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</si>
  <si>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</si>
  <si>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</si>
  <si>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</si>
  <si>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</si>
  <si>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</si>
  <si>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</si>
  <si>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</si>
  <si>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</si>
  <si>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</si>
  <si>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</si>
  <si>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</si>
  <si>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</si>
  <si>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</si>
  <si>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</si>
  <si>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</si>
  <si>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</si>
  <si>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</si>
  <si>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</si>
  <si>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</si>
  <si>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</si>
  <si>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</si>
  <si>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</si>
  <si>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</si>
  <si>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</si>
  <si>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</si>
  <si>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</si>
  <si>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</si>
  <si>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</si>
  <si>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</si>
  <si>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</si>
  <si>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</si>
  <si>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</si>
  <si>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</si>
  <si>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</si>
  <si>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</si>
  <si>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</si>
  <si>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</si>
  <si>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</si>
  <si>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</si>
  <si>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</si>
  <si>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</si>
  <si>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</si>
  <si>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</si>
  <si>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</si>
  <si>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</si>
  <si>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</si>
  <si>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</si>
  <si>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</si>
  <si>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</si>
  <si>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</si>
  <si>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</si>
  <si>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</si>
  <si>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</si>
  <si>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</si>
  <si>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</si>
  <si>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</si>
  <si>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</si>
  <si>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</si>
  <si>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</si>
  <si>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</si>
  <si>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</si>
  <si>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</si>
  <si>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</si>
  <si>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</si>
  <si>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</si>
  <si>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</si>
  <si>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</si>
  <si>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</si>
  <si>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</si>
  <si>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</si>
  <si>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</si>
  <si>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</si>
  <si>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</si>
  <si>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</si>
  <si>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</si>
  <si>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</si>
  <si>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</si>
  <si>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</si>
  <si>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</si>
  <si>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</si>
  <si>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</si>
  <si>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</si>
  <si>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</si>
  <si>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</si>
  <si>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</si>
  <si>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</si>
  <si>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</si>
  <si>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</si>
  <si>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</si>
  <si>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</si>
  <si>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</si>
  <si>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</si>
  <si>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</si>
  <si>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</si>
  <si>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</si>
  <si>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</si>
  <si>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</si>
  <si>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</si>
  <si>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</si>
  <si>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</si>
  <si>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</si>
  <si>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</si>
  <si>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</si>
  <si>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</si>
  <si>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</si>
  <si>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</si>
  <si>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</si>
  <si>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</si>
  <si>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</si>
  <si>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</si>
  <si>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</si>
  <si>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</si>
  <si>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</si>
  <si>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</si>
  <si>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</si>
  <si>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</si>
  <si>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</si>
  <si>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</si>
  <si>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</si>
  <si>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</si>
  <si>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</si>
  <si>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</si>
  <si>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</si>
  <si>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</si>
  <si>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</si>
  <si>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</si>
  <si>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</si>
  <si>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</si>
  <si>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</si>
  <si>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</si>
  <si>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</si>
  <si>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</si>
  <si>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</si>
  <si>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</si>
  <si>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</si>
  <si>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</si>
  <si>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</si>
  <si>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</si>
  <si>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</si>
  <si>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</si>
  <si>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</si>
  <si>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</si>
  <si>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</si>
  <si>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</si>
  <si>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</si>
  <si>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</si>
  <si>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</si>
  <si>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</si>
  <si>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</si>
  <si>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</si>
  <si>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</si>
  <si>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</si>
  <si>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</si>
  <si>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</si>
  <si>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</si>
  <si>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</si>
  <si>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</si>
  <si>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</si>
  <si>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</si>
  <si>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</si>
  <si>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</si>
  <si>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</si>
  <si>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</si>
  <si>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</si>
  <si>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</si>
  <si>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</si>
  <si>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</si>
  <si>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</si>
  <si>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</si>
  <si>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</si>
  <si>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</si>
  <si>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</si>
  <si>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</si>
  <si>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</si>
  <si>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</si>
  <si>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</si>
  <si>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</si>
  <si>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</si>
  <si>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</si>
  <si>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</si>
  <si>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</si>
  <si>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</si>
  <si>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</si>
  <si>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</si>
  <si>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</si>
  <si>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</si>
  <si>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</si>
  <si>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</si>
  <si>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</si>
  <si>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</si>
  <si>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</si>
  <si>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</si>
  <si>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</si>
  <si>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</si>
  <si>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</si>
  <si>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</si>
  <si>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</si>
  <si>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</si>
  <si>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</si>
  <si>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</si>
  <si>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</si>
  <si>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</si>
  <si>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</si>
  <si>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</si>
  <si>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</si>
  <si>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</si>
  <si>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</si>
  <si>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</si>
  <si>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</si>
  <si>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</si>
  <si>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</si>
  <si>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</si>
  <si>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</si>
  <si>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</si>
  <si>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</si>
  <si>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</si>
  <si>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</si>
  <si>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</si>
  <si>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</si>
  <si>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</si>
  <si>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</si>
  <si>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</si>
  <si>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</si>
  <si>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</si>
  <si>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</si>
  <si>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</si>
  <si>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</si>
  <si>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</si>
  <si>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</si>
  <si>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</si>
  <si>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</si>
  <si>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</si>
  <si>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</si>
  <si>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</si>
  <si>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</si>
  <si>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</si>
  <si>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</si>
  <si>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</si>
  <si>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</si>
  <si>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</si>
  <si>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</si>
  <si>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</si>
  <si>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</si>
  <si>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</si>
  <si>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</si>
  <si>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</si>
  <si>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</si>
  <si>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</si>
  <si>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</si>
  <si>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</si>
  <si>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</si>
  <si>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</si>
  <si>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</si>
  <si>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</si>
  <si>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</si>
  <si>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</si>
  <si>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</si>
  <si>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</si>
  <si>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</si>
  <si>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</si>
  <si>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</si>
  <si>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</si>
  <si>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</si>
  <si>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</si>
  <si>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</si>
  <si>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</si>
  <si>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</si>
  <si>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</si>
  <si>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</si>
  <si>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</si>
  <si>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</si>
  <si>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</si>
  <si>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</si>
  <si>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</si>
  <si>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</si>
  <si>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</si>
  <si>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</si>
  <si>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</si>
  <si>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</si>
  <si>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</si>
  <si>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</si>
  <si>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</si>
  <si>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</si>
  <si>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</si>
  <si>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</si>
  <si>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</si>
  <si>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</si>
  <si>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</si>
  <si>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</si>
  <si>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</si>
  <si>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</si>
  <si>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</si>
  <si>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</si>
  <si>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</si>
  <si>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</si>
  <si>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</si>
  <si>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</si>
  <si>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</si>
  <si>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</si>
  <si>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</si>
  <si>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</si>
  <si>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</si>
  <si>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</si>
  <si>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</si>
  <si>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</si>
  <si>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</si>
  <si>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</si>
  <si>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</si>
  <si>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</si>
  <si>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</si>
  <si>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</si>
  <si>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</si>
  <si>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</si>
  <si>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</si>
  <si>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</si>
  <si>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</si>
  <si>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</si>
  <si>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</si>
  <si>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</si>
  <si>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</si>
  <si>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</si>
  <si>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</si>
  <si>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</si>
  <si>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</si>
  <si>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</si>
  <si>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</si>
  <si>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</si>
  <si>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</si>
  <si>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</si>
  <si>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</si>
  <si>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</si>
  <si>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</si>
  <si>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</si>
  <si>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</si>
  <si>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</si>
  <si>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</si>
  <si>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</si>
  <si>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</si>
  <si>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</si>
  <si>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</si>
  <si>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</si>
  <si>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</si>
  <si>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</si>
  <si>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</si>
  <si>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</si>
  <si>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</si>
  <si>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</si>
  <si>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</si>
  <si>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</si>
  <si>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</si>
  <si>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</si>
  <si>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</si>
  <si>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</si>
  <si>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</si>
  <si>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</si>
  <si>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</si>
  <si>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</si>
  <si>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</si>
  <si>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</si>
  <si>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</si>
  <si>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</si>
  <si>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</si>
  <si>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</si>
  <si>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</si>
  <si>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</si>
  <si>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</si>
  <si>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</si>
  <si>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</si>
  <si>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</si>
  <si>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</si>
  <si>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</si>
  <si>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</si>
  <si>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</si>
  <si>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</si>
  <si>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</si>
  <si>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</si>
  <si>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</si>
  <si>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</si>
  <si>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</si>
  <si>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</si>
  <si>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</si>
  <si>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</si>
  <si>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</si>
  <si>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</si>
  <si>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</si>
  <si>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</si>
  <si>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</si>
  <si>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</si>
  <si>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</si>
  <si>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</si>
  <si>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</si>
  <si>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</si>
  <si>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</si>
  <si>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</si>
  <si>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</si>
  <si>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</si>
  <si>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</si>
  <si>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</si>
  <si>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</si>
  <si>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</si>
  <si>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</si>
  <si>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</si>
  <si>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</si>
  <si>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</si>
  <si>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</si>
  <si>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</si>
  <si>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</si>
  <si>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</si>
  <si>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</si>
  <si>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</si>
  <si>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</si>
  <si>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</si>
  <si>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</si>
  <si>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</si>
  <si>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</si>
  <si>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</si>
  <si>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</si>
  <si>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</si>
  <si>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</si>
  <si>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</si>
  <si>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</si>
  <si>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</si>
  <si>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</si>
  <si>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</si>
  <si>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</si>
  <si>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</si>
  <si>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</si>
  <si>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</si>
  <si>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</si>
  <si>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</si>
  <si>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</si>
  <si>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</si>
  <si>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</si>
  <si>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</si>
  <si>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</si>
  <si>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</si>
  <si>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</si>
  <si>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</si>
  <si>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</si>
  <si>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</si>
  <si>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</si>
  <si>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</si>
  <si>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</si>
  <si>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</si>
  <si>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</si>
  <si>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</si>
  <si>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</si>
  <si>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</si>
  <si>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</si>
  <si>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</si>
  <si>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</si>
  <si>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</si>
  <si>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</si>
  <si>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</si>
  <si>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</si>
  <si>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</si>
  <si>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</si>
  <si>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</si>
  <si>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</si>
  <si>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</si>
  <si>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</si>
  <si>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</si>
  <si>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</si>
  <si>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</si>
  <si>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</si>
  <si>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</si>
  <si>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</si>
  <si>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</si>
  <si>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</si>
  <si>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</si>
  <si>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</si>
  <si>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</si>
  <si>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</si>
  <si>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</si>
  <si>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</si>
  <si>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</si>
  <si>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</si>
  <si>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</si>
  <si>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</si>
  <si>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</si>
  <si>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</si>
  <si>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</si>
  <si>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</si>
  <si>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</si>
  <si>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</si>
  <si>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</si>
  <si>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</si>
  <si>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</si>
  <si>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</si>
  <si>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</si>
  <si>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</si>
  <si>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</si>
  <si>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</si>
  <si>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</si>
  <si>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</si>
  <si>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</si>
  <si>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</si>
  <si>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</si>
  <si>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</si>
  <si>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</si>
  <si>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</si>
  <si>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</si>
  <si>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</si>
  <si>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</si>
  <si>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</si>
  <si>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</si>
  <si>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</si>
  <si>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</si>
  <si>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</si>
  <si>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</si>
  <si>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</si>
  <si>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</si>
  <si>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</si>
  <si>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</si>
  <si>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</si>
  <si>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</si>
  <si>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</si>
  <si>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</si>
  <si>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</si>
  <si>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</si>
  <si>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</si>
  <si>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</si>
  <si>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</si>
  <si>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</si>
  <si>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</si>
  <si>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</si>
  <si>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</si>
  <si>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</si>
  <si>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</si>
  <si>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</si>
  <si>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</si>
  <si>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</si>
  <si>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</si>
  <si>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</si>
  <si>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</si>
  <si>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</si>
  <si>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</si>
  <si>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</si>
  <si>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</si>
  <si>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</si>
  <si>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</si>
  <si>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</si>
  <si>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</si>
  <si>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</si>
  <si>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</si>
  <si>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</si>
  <si>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</si>
  <si>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</si>
  <si>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</si>
  <si>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</si>
  <si>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</si>
  <si>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</si>
  <si>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</si>
  <si>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</si>
  <si>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</si>
  <si>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</si>
  <si>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</si>
  <si>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</si>
  <si>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</si>
  <si>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</si>
  <si>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</si>
  <si>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</si>
  <si>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</si>
  <si>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</si>
  <si>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</si>
  <si>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</si>
  <si>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</si>
  <si>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</si>
  <si>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</si>
  <si>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</si>
  <si>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</si>
  <si>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</si>
  <si>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</si>
  <si>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</si>
  <si>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</si>
  <si>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</si>
  <si>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</si>
  <si>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</si>
  <si>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</si>
  <si>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</si>
  <si>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</si>
  <si>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</si>
  <si>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</si>
  <si>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</si>
  <si>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</si>
  <si>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</si>
  <si>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</si>
  <si>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</si>
  <si>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</si>
  <si>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</si>
  <si>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</si>
  <si>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</si>
  <si>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</si>
  <si>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</si>
  <si>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</si>
  <si>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</si>
  <si>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</si>
  <si>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</si>
  <si>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</si>
  <si>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</si>
  <si>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</si>
  <si>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</si>
  <si>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</si>
  <si>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</si>
  <si>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</si>
  <si>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</si>
  <si>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</si>
  <si>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</si>
  <si>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</si>
  <si>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</si>
  <si>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</si>
  <si>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</si>
  <si>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</si>
  <si>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</si>
  <si>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</si>
  <si>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</si>
  <si>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</si>
  <si>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</si>
  <si>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</si>
  <si>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</si>
  <si>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</si>
  <si>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</si>
  <si>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</si>
  <si>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</si>
  <si>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</si>
  <si>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</si>
  <si>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</si>
  <si>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</si>
  <si>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</si>
  <si>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</si>
  <si>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</si>
  <si>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</si>
  <si>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</si>
  <si>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</si>
  <si>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</si>
  <si>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</si>
  <si>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</si>
  <si>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</si>
  <si>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</si>
  <si>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</si>
  <si>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</si>
  <si>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</si>
  <si>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</si>
  <si>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</si>
  <si>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</si>
  <si>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</si>
  <si>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</si>
  <si>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</si>
  <si>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</si>
  <si>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</si>
  <si>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</si>
  <si>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</si>
  <si>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</si>
  <si>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</si>
  <si>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</si>
  <si>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</si>
  <si>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</si>
  <si>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</si>
  <si>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</si>
  <si>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</si>
  <si>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</si>
  <si>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</si>
  <si>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</si>
  <si>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</si>
  <si>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</si>
  <si>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</si>
  <si>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</si>
  <si>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</si>
  <si>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</si>
  <si>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</si>
  <si>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</si>
  <si>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</si>
  <si>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</si>
  <si>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</si>
  <si>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</si>
  <si>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</si>
  <si>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</si>
  <si>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</si>
  <si>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</si>
  <si>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</si>
  <si>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</si>
  <si>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</si>
  <si>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</si>
  <si>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</si>
  <si>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</si>
  <si>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</si>
  <si>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</si>
  <si>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</si>
  <si>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</si>
  <si>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</si>
  <si>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</si>
  <si>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</si>
  <si>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</si>
  <si>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</si>
  <si>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</si>
  <si>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</si>
  <si>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</si>
  <si>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</si>
  <si>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</si>
  <si>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</si>
  <si>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</si>
  <si>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</si>
  <si>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</si>
  <si>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</si>
  <si>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</si>
  <si>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</si>
  <si>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</si>
  <si>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</si>
  <si>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</si>
  <si>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</si>
  <si>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</si>
  <si>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</si>
  <si>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</si>
  <si>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</si>
  <si>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</si>
  <si>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</si>
  <si>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</si>
  <si>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</si>
  <si>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</si>
  <si>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</si>
  <si>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</si>
  <si>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</si>
  <si>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</si>
  <si>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</si>
  <si>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</si>
  <si>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</si>
  <si>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</si>
  <si>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</si>
  <si>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</si>
  <si>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</si>
  <si>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</si>
  <si>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</si>
  <si>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</si>
  <si>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</si>
  <si>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</si>
  <si>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</si>
  <si>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</si>
  <si>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</si>
  <si>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</si>
  <si>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</si>
  <si>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</si>
  <si>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</si>
  <si>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</si>
  <si>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</si>
  <si>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</si>
  <si>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</si>
  <si>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</si>
  <si>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</si>
  <si>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</si>
  <si>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</si>
  <si>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</si>
  <si>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</si>
  <si>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</si>
  <si>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</si>
  <si>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</si>
  <si>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</si>
  <si>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</si>
  <si>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</si>
  <si>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</si>
  <si>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</si>
  <si>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</si>
  <si>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</si>
  <si>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</si>
  <si>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</si>
  <si>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</si>
  <si>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</si>
  <si>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</si>
  <si>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</si>
  <si>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</si>
  <si>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</si>
  <si>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</si>
  <si>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</si>
  <si>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</si>
  <si>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</si>
  <si>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</si>
  <si>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</si>
  <si>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</si>
  <si>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</si>
  <si>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</si>
  <si>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</si>
  <si>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</si>
  <si>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</si>
  <si>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</si>
  <si>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</si>
  <si>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</si>
  <si>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</si>
  <si>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</si>
  <si>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</si>
  <si>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</si>
  <si>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</si>
  <si>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</si>
  <si>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</si>
  <si>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</si>
  <si>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</si>
  <si>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</si>
  <si>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</si>
  <si>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</si>
  <si>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</si>
  <si>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</si>
  <si>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</si>
  <si>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</si>
  <si>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</si>
  <si>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</si>
  <si>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</si>
  <si>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</si>
  <si>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</si>
  <si>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</si>
  <si>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</si>
  <si>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</si>
  <si>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</si>
  <si>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</si>
  <si>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</si>
  <si>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</si>
  <si>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</si>
  <si>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</si>
  <si>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</si>
  <si>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</si>
  <si>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</si>
  <si>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</si>
  <si>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</si>
  <si>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</si>
  <si>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</si>
  <si>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</si>
  <si>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</si>
  <si>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</si>
  <si>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</si>
  <si>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</si>
  <si>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</si>
  <si>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</si>
  <si>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</si>
  <si>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</si>
  <si>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</si>
  <si>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</si>
  <si>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</si>
  <si>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</si>
  <si>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</si>
  <si>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</si>
  <si>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</si>
  <si>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</si>
  <si>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</si>
  <si>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</si>
  <si>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</si>
  <si>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</si>
  <si>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</si>
  <si>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</si>
  <si>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</si>
  <si>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</si>
  <si>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</si>
  <si>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</si>
  <si>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</si>
  <si>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</si>
  <si>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</si>
  <si>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</si>
  <si>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</si>
  <si>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</si>
  <si>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</si>
  <si>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</si>
  <si>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</si>
  <si>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</si>
  <si>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</si>
  <si>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</si>
  <si>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</si>
  <si>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</si>
  <si>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</si>
  <si>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</si>
  <si>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</si>
  <si>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</si>
  <si>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</si>
  <si>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</si>
  <si>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</si>
  <si>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</si>
  <si>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</si>
  <si>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</si>
  <si>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</si>
  <si>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</si>
  <si>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</si>
  <si>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</si>
  <si>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</si>
  <si>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</si>
  <si>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</si>
  <si>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</si>
  <si>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</si>
  <si>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</si>
  <si>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</si>
  <si>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</si>
  <si>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</si>
  <si>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</si>
  <si>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</si>
  <si>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</si>
  <si>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</si>
  <si>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</si>
  <si>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</si>
  <si>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</si>
  <si>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</si>
  <si>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</si>
  <si>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</si>
  <si>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</si>
  <si>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</si>
  <si>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</si>
  <si>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</si>
  <si>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</si>
  <si>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</si>
  <si>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</si>
  <si>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</si>
  <si>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</si>
  <si>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</si>
  <si>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</si>
  <si>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</si>
  <si>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</si>
  <si>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</si>
  <si>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</si>
  <si>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</si>
  <si>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</si>
  <si>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</si>
  <si>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</si>
  <si>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</si>
  <si>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</si>
  <si>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</si>
  <si>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</si>
  <si>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</si>
  <si>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</si>
  <si>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</si>
  <si>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</si>
  <si>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</si>
  <si>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</si>
  <si>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</si>
  <si>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</si>
  <si>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</si>
  <si>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</si>
  <si>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</si>
  <si>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</si>
  <si>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</si>
  <si>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</si>
  <si>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</si>
  <si>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</si>
  <si>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</si>
  <si>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</si>
  <si>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</si>
  <si>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</si>
  <si>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</si>
  <si>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</si>
  <si>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</si>
  <si>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</si>
  <si>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</si>
  <si>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</si>
  <si>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</si>
  <si>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</si>
  <si>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</si>
  <si>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</si>
  <si>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</si>
  <si>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</si>
  <si>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</si>
  <si>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</si>
  <si>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</si>
  <si>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</si>
  <si>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</si>
  <si>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</si>
  <si>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</si>
  <si>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</si>
  <si>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</si>
  <si>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</si>
  <si>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</si>
  <si>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</si>
  <si>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</si>
  <si>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</si>
  <si>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</si>
  <si>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</si>
  <si>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</si>
  <si>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</si>
  <si>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</si>
  <si>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</si>
  <si>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</si>
  <si>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</si>
  <si>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</si>
  <si>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</si>
  <si>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</si>
  <si>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</si>
  <si>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</si>
  <si>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</si>
  <si>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</si>
  <si>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</si>
  <si>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</si>
  <si>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</si>
  <si>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</si>
  <si>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</si>
  <si>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</si>
  <si>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</si>
  <si>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</si>
  <si>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</si>
  <si>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</si>
  <si>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</si>
  <si>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</si>
  <si>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</si>
  <si>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</si>
  <si>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</si>
  <si>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</si>
  <si>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</si>
  <si>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</si>
  <si>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</si>
  <si>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</si>
  <si>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</si>
  <si>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</si>
  <si>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</si>
  <si>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</si>
  <si>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</si>
  <si>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</si>
  <si>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</si>
  <si>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</si>
  <si>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</si>
  <si>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</si>
  <si>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</si>
  <si>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</si>
  <si>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</si>
  <si>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</si>
  <si>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</si>
  <si>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</si>
  <si>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</si>
  <si>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</si>
  <si>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</si>
  <si>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</si>
  <si>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</si>
  <si>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</si>
  <si>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</si>
  <si>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</si>
  <si>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</si>
  <si>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</si>
  <si>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</si>
  <si>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</si>
  <si>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</si>
  <si>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</si>
  <si>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</si>
  <si>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</si>
  <si>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</si>
  <si>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</si>
  <si>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</si>
  <si>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</si>
  <si>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</si>
  <si>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</si>
  <si>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</si>
  <si>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</si>
  <si>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</si>
  <si>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</si>
  <si>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</si>
  <si>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</si>
  <si>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</si>
  <si>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</si>
  <si>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</si>
  <si>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</si>
  <si>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</si>
  <si>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</si>
  <si>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</si>
  <si>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</si>
  <si>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</si>
  <si>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</si>
  <si>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</si>
  <si>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</si>
  <si>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</si>
  <si>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</si>
  <si>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</si>
  <si>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</si>
  <si>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</si>
  <si>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</si>
  <si>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</si>
  <si>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</si>
  <si>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</si>
  <si>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</si>
  <si>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</si>
  <si>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</si>
  <si>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</si>
  <si>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</si>
  <si>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</si>
  <si>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</si>
  <si>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</si>
  <si>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</si>
  <si>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</si>
  <si>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</si>
  <si>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</si>
  <si>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</si>
  <si>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</si>
  <si>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</si>
  <si>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</si>
  <si>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</si>
  <si>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</si>
  <si>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</si>
  <si>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</si>
  <si>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</si>
  <si>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</si>
  <si>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</si>
  <si>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</si>
  <si>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</si>
  <si>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</si>
  <si>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</si>
  <si>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</si>
  <si>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</si>
  <si>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</si>
  <si>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</si>
  <si>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</si>
  <si>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</si>
  <si>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</si>
  <si>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</si>
  <si>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</si>
  <si>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</si>
  <si>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</si>
  <si>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</si>
  <si>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</si>
  <si>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</si>
  <si>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</si>
  <si>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</si>
  <si>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</si>
  <si>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</si>
  <si>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</si>
  <si>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</si>
  <si>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</si>
  <si>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</si>
  <si>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</si>
  <si>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</si>
  <si>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</si>
  <si>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</si>
  <si>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</si>
  <si>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</si>
  <si>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</si>
  <si>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</si>
  <si>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</si>
  <si>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</si>
  <si>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</si>
  <si>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</si>
  <si>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</si>
  <si>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</si>
  <si>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</si>
  <si>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</si>
  <si>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</si>
  <si>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</si>
  <si>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</si>
  <si>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</si>
  <si>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</si>
  <si>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</si>
  <si>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</si>
  <si>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</si>
  <si>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</si>
  <si>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</si>
  <si>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</si>
  <si>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</si>
  <si>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</si>
  <si>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</si>
  <si>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</si>
  <si>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</si>
  <si>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</si>
  <si>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</si>
  <si>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</si>
  <si>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</si>
  <si>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</si>
  <si>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</si>
  <si>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</si>
  <si>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</si>
  <si>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</si>
  <si>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</si>
  <si>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</si>
  <si>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</si>
  <si>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</si>
  <si>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</si>
  <si>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</si>
  <si>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</si>
  <si>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</si>
  <si>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</si>
  <si>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</si>
  <si>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</si>
  <si>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</si>
  <si>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</si>
  <si>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</si>
  <si>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</si>
  <si>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</si>
  <si>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</si>
  <si>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</si>
  <si>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</si>
  <si>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</si>
  <si>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</si>
  <si>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</si>
  <si>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</si>
  <si>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</si>
  <si>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</si>
  <si>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</si>
  <si>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</si>
  <si>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</si>
  <si>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</si>
  <si>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</si>
  <si>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</si>
  <si>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</si>
  <si>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</si>
  <si>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</si>
  <si>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</si>
  <si>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</si>
  <si>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</si>
  <si>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</si>
  <si>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</si>
  <si>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</si>
  <si>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</si>
  <si>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</si>
  <si>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</si>
  <si>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</si>
  <si>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</si>
  <si>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</si>
  <si>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</si>
  <si>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</si>
  <si>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</si>
  <si>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</si>
  <si>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</si>
  <si>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</si>
  <si>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</si>
  <si>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</si>
  <si>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</si>
  <si>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</si>
  <si>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</si>
  <si>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</si>
  <si>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</si>
  <si>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</si>
  <si>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</si>
  <si>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</si>
  <si>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</si>
  <si>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</si>
  <si>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</si>
  <si>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</si>
  <si>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</si>
  <si>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</si>
  <si>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</si>
  <si>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</si>
  <si>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</si>
  <si>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</si>
  <si>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</si>
  <si>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</si>
  <si>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</si>
  <si>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</si>
  <si>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</si>
  <si>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</si>
  <si>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</si>
  <si>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</si>
  <si>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</si>
  <si>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</si>
  <si>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</si>
  <si>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</si>
  <si>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</si>
  <si>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</si>
  <si>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</si>
  <si>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</si>
  <si>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</si>
  <si>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</si>
  <si>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</si>
  <si>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</si>
  <si>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</si>
  <si>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</si>
  <si>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</si>
  <si>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</si>
  <si>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</si>
  <si>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</si>
  <si>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</si>
  <si>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</si>
  <si>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</si>
  <si>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</si>
  <si>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</si>
  <si>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</si>
  <si>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</si>
  <si>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</si>
  <si>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</si>
  <si>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</si>
  <si>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</si>
  <si>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</si>
  <si>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</si>
  <si>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</si>
  <si>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</si>
  <si>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</si>
  <si>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</si>
  <si>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</si>
  <si>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</si>
  <si>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</si>
  <si>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</si>
  <si>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</si>
  <si>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</si>
  <si>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</si>
  <si>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</si>
  <si>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</si>
  <si>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</si>
  <si>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</si>
  <si>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</si>
  <si>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</si>
  <si>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</si>
  <si>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</si>
  <si>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</si>
  <si>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</si>
  <si>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</si>
  <si>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</si>
  <si>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</si>
  <si>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</si>
  <si>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</si>
  <si>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</si>
  <si>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</si>
  <si>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</si>
  <si>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</si>
  <si>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</si>
  <si>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</si>
  <si>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</si>
  <si>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</si>
  <si>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</si>
  <si>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</si>
  <si>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</si>
  <si>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</si>
  <si>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</si>
  <si>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</si>
  <si>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</si>
  <si>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</si>
  <si>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</si>
  <si>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</si>
  <si>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</si>
  <si>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</si>
  <si>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</si>
  <si>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</si>
  <si>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</si>
  <si>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</si>
  <si>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</si>
  <si>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</si>
  <si>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</si>
  <si>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</si>
  <si>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</si>
  <si>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</si>
  <si>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</si>
  <si>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</si>
  <si>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</si>
  <si>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</si>
  <si>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</si>
  <si>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</si>
  <si>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</si>
  <si>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</si>
  <si>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</si>
  <si>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</si>
  <si>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</si>
  <si>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</si>
  <si>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</si>
  <si>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</si>
  <si>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</si>
  <si>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</si>
  <si>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</si>
  <si>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</si>
  <si>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</si>
  <si>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</si>
  <si>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</si>
  <si>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</si>
  <si>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</si>
  <si>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</si>
  <si>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</si>
  <si>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</si>
  <si>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</si>
  <si>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</si>
  <si>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</si>
  <si>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</si>
  <si>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</si>
  <si>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</si>
  <si>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</si>
  <si>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</si>
  <si>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</si>
  <si>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</si>
  <si>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</si>
  <si>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</si>
  <si>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</si>
  <si>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</si>
  <si>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</si>
  <si>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</si>
  <si>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</si>
  <si>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</si>
  <si>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</si>
  <si>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</si>
  <si>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</si>
  <si>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</si>
  <si>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</si>
  <si>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</si>
  <si>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</si>
  <si>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</si>
  <si>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</si>
  <si>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</si>
  <si>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</si>
  <si>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</si>
  <si>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</si>
  <si>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</si>
  <si>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</si>
  <si>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</si>
  <si>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</si>
  <si>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</si>
  <si>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</si>
  <si>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</si>
  <si>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</si>
  <si>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</si>
  <si>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</si>
  <si>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</si>
  <si>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</si>
  <si>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</si>
  <si>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</si>
  <si>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</si>
  <si>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</si>
  <si>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</si>
  <si>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</si>
  <si>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</si>
  <si>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</si>
  <si>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</si>
  <si>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</si>
  <si>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</si>
  <si>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</si>
  <si>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</si>
  <si>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</si>
  <si>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</si>
  <si>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</si>
  <si>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</si>
  <si>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</si>
  <si>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</si>
  <si>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</si>
  <si>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</si>
  <si>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</si>
  <si>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</si>
  <si>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</si>
  <si>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</si>
  <si>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</si>
  <si>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</si>
  <si>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</si>
  <si>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</si>
  <si>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</si>
  <si>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</si>
  <si>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</si>
  <si>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</si>
  <si>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</si>
  <si>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</si>
  <si>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</si>
  <si>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</si>
  <si>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</si>
  <si>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</si>
  <si>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</si>
  <si>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</si>
  <si>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</si>
  <si>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</si>
  <si>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</si>
  <si>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</si>
  <si>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</si>
  <si>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</si>
  <si>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</si>
  <si>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</si>
  <si>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</si>
  <si>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</si>
  <si>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</si>
  <si>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</si>
  <si>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</si>
  <si>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</si>
  <si>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</si>
  <si>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</si>
  <si>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</si>
  <si>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</si>
  <si>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</si>
  <si>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</si>
  <si>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</si>
  <si>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</si>
  <si>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</si>
  <si>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</si>
  <si>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</si>
  <si>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</si>
  <si>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</si>
  <si>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</si>
  <si>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</si>
  <si>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</si>
  <si>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</si>
  <si>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</si>
  <si>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</si>
  <si>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</si>
  <si>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</si>
  <si>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</si>
  <si>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</si>
  <si>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</si>
  <si>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</si>
  <si>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</si>
  <si>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</si>
  <si>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</si>
  <si>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</si>
  <si>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</si>
  <si>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</si>
  <si>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</si>
  <si>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</si>
  <si>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</si>
  <si>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</si>
  <si>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</si>
  <si>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</si>
  <si>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</si>
  <si>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</si>
  <si>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</si>
  <si>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</si>
  <si>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</si>
  <si>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</si>
  <si>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</si>
  <si>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</si>
  <si>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</si>
  <si>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</si>
  <si>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</si>
  <si>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</si>
  <si>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</si>
  <si>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</si>
  <si>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</si>
  <si>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</si>
  <si>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</si>
  <si>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</si>
  <si>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</si>
  <si>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</si>
  <si>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</si>
  <si>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</si>
  <si>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</si>
  <si>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</si>
  <si>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</si>
  <si>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</si>
  <si>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</si>
  <si>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</si>
  <si>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</si>
  <si>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</si>
  <si>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</si>
  <si>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</si>
  <si>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</si>
  <si>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</si>
  <si>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</si>
  <si>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</si>
  <si>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</si>
  <si>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</si>
  <si>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</si>
  <si>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</si>
  <si>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</si>
  <si>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</si>
  <si>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</si>
  <si>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</si>
  <si>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</si>
  <si>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</si>
  <si>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</si>
  <si>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</si>
  <si>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</si>
  <si>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</si>
  <si>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</si>
  <si>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</si>
  <si>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</si>
  <si>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</si>
  <si>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</si>
  <si>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</si>
  <si>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</si>
  <si>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</si>
  <si>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</si>
  <si>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</si>
  <si>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</si>
  <si>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</si>
  <si>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</si>
  <si>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</si>
  <si>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</si>
  <si>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</si>
  <si>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</si>
  <si>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</si>
  <si>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</si>
  <si>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</si>
  <si>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</si>
  <si>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</si>
  <si>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</si>
  <si>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</si>
  <si>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</si>
  <si>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</si>
  <si>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</si>
  <si>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</si>
  <si>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</si>
  <si>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</si>
  <si>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</si>
  <si>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</si>
  <si>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</si>
  <si>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</si>
  <si>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</si>
  <si>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</si>
  <si>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</si>
  <si>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</si>
  <si>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</si>
  <si>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</si>
  <si>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</si>
  <si>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</si>
  <si>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</si>
  <si>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</si>
  <si>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</si>
  <si>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</si>
  <si>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</si>
  <si>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</si>
  <si>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</si>
  <si>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</si>
  <si>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</si>
  <si>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</si>
  <si>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</si>
  <si>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</si>
  <si>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</si>
  <si>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</si>
  <si>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</si>
  <si>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</si>
  <si>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</si>
  <si>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</si>
  <si>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</si>
  <si>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</si>
  <si>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</si>
  <si>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</si>
  <si>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</si>
  <si>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</si>
  <si>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</si>
  <si>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</si>
  <si>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</si>
  <si>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</si>
  <si>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</si>
  <si>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</si>
  <si>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</si>
  <si>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</si>
  <si>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</si>
  <si>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</si>
  <si>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</si>
  <si>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</si>
  <si>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</si>
  <si>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</si>
  <si>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</si>
  <si>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</si>
  <si>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</si>
  <si>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</si>
  <si>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</si>
  <si>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</si>
  <si>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</si>
  <si>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</si>
  <si>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</si>
  <si>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</si>
  <si>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</si>
  <si>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</si>
  <si>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</si>
  <si>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</si>
  <si>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</si>
  <si>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</si>
  <si>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</si>
  <si>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</si>
  <si>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</si>
  <si>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</si>
  <si>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</si>
  <si>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</si>
  <si>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</si>
  <si>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</si>
  <si>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</si>
  <si>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</si>
  <si>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</si>
  <si>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</si>
  <si>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</si>
  <si>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</si>
  <si>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</si>
  <si>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</si>
  <si>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</si>
  <si>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</si>
  <si>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</si>
  <si>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</si>
  <si>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</si>
  <si>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</si>
  <si>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</si>
  <si>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</si>
  <si>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</si>
  <si>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</si>
  <si>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</si>
  <si>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</si>
  <si>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</si>
  <si>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</si>
  <si>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</si>
  <si>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</si>
  <si>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</si>
  <si>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</si>
  <si>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</si>
  <si>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</si>
  <si>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</si>
  <si>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</si>
  <si>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</si>
  <si>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</si>
  <si>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</si>
  <si>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</si>
  <si>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</si>
  <si>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</si>
  <si>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</si>
  <si>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</si>
  <si>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</si>
  <si>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</si>
  <si>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</si>
  <si>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</si>
  <si>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</si>
  <si>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</si>
  <si>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</si>
  <si>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</si>
  <si>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</si>
  <si>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</si>
  <si>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</si>
  <si>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</si>
  <si>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</si>
  <si>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</si>
  <si>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</si>
  <si>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</si>
  <si>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</si>
  <si>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</si>
  <si>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</si>
  <si>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</si>
  <si>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</si>
  <si>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</si>
  <si>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</si>
  <si>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</si>
  <si>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</si>
  <si>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</si>
  <si>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</si>
  <si>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</si>
  <si>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</si>
  <si>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</si>
  <si>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</si>
  <si>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</si>
  <si>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</si>
  <si>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</si>
  <si>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</si>
  <si>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</si>
  <si>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</si>
  <si>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</si>
  <si>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</si>
  <si>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</si>
  <si>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</si>
  <si>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</si>
  <si>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</si>
  <si>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</si>
  <si>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</si>
  <si>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</si>
  <si>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</si>
  <si>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</si>
  <si>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</si>
  <si>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</si>
  <si>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</si>
  <si>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</si>
  <si>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</si>
  <si>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</si>
  <si>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</si>
  <si>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</si>
  <si>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</si>
  <si>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</si>
  <si>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</si>
  <si>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</si>
  <si>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</si>
  <si>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</si>
  <si>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</si>
  <si>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</si>
  <si>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</si>
  <si>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</si>
  <si>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</si>
  <si>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</si>
  <si>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</si>
  <si>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</si>
  <si>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</si>
  <si>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</si>
  <si>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</si>
  <si>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</si>
  <si>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</si>
  <si>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</si>
  <si>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</si>
  <si>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</si>
  <si>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</si>
  <si>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</si>
  <si>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</si>
  <si>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</si>
  <si>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</si>
  <si>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</si>
  <si>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</si>
  <si>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</si>
  <si>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</si>
  <si>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</si>
  <si>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</si>
  <si>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</si>
  <si>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</si>
  <si>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</si>
  <si>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</si>
  <si>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</si>
  <si>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</si>
  <si>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</si>
  <si>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</si>
  <si>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</si>
  <si>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</si>
  <si>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</si>
  <si>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</si>
  <si>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</si>
  <si>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</si>
  <si>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</si>
  <si>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</si>
  <si>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</si>
  <si>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</si>
  <si>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</si>
  <si>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</si>
  <si>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</si>
  <si>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</si>
  <si>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</si>
  <si>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</si>
  <si>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</si>
  <si>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</si>
  <si>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</si>
  <si>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</si>
  <si>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</si>
  <si>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</si>
  <si>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</si>
  <si>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</si>
  <si>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</si>
  <si>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</si>
  <si>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</si>
  <si>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</si>
  <si>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</si>
  <si>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</si>
  <si>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</si>
  <si>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</si>
  <si>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</si>
  <si>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</si>
  <si>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</si>
  <si>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</si>
  <si>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</si>
  <si>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</si>
  <si>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</si>
  <si>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</si>
  <si>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</si>
  <si>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</si>
  <si>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</si>
  <si>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</si>
  <si>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</si>
  <si>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</si>
  <si>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</si>
  <si>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</si>
  <si>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</si>
  <si>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</si>
  <si>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</si>
  <si>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</si>
  <si>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</si>
  <si>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</si>
  <si>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</si>
  <si>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</si>
  <si>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</si>
  <si>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</si>
  <si>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</si>
  <si>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</si>
  <si>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</si>
  <si>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</si>
  <si>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</si>
  <si>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</si>
  <si>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</si>
  <si>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</si>
  <si>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</si>
  <si>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</si>
  <si>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</si>
  <si>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</si>
  <si>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</si>
  <si>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</si>
  <si>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</si>
  <si>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</si>
  <si>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</si>
  <si>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</si>
  <si>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</si>
  <si>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</si>
  <si>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</si>
  <si>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</si>
  <si>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</si>
  <si>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</si>
  <si>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</si>
  <si>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</si>
  <si>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</si>
  <si>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</si>
  <si>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</si>
  <si>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</si>
  <si>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</si>
  <si>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</si>
  <si>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</si>
  <si>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</si>
  <si>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</si>
  <si>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</si>
  <si>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</si>
  <si>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</si>
  <si>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</si>
  <si>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</si>
  <si>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</si>
  <si>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</si>
  <si>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</si>
  <si>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</si>
  <si>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</si>
  <si>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</si>
  <si>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</si>
  <si>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</si>
  <si>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</si>
  <si>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</si>
  <si>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</si>
  <si>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</si>
  <si>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</si>
  <si>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</si>
  <si>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</si>
  <si>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</si>
  <si>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</si>
  <si>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</si>
  <si>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</si>
  <si>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</si>
  <si>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</si>
  <si>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</si>
  <si>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</si>
  <si>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</si>
  <si>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</si>
  <si>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</si>
  <si>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</si>
  <si>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</si>
  <si>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</si>
  <si>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</si>
  <si>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</si>
  <si>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</si>
  <si>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</si>
  <si>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</si>
  <si>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</si>
  <si>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</si>
  <si>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</si>
  <si>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</si>
  <si>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</si>
  <si>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</si>
  <si>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</si>
  <si>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</si>
  <si>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</si>
  <si>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</si>
  <si>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</si>
  <si>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</si>
  <si>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</si>
  <si>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</si>
  <si>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</si>
  <si>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</si>
  <si>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</si>
  <si>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</si>
  <si>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</si>
  <si>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</si>
  <si>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</si>
  <si>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</si>
  <si>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</si>
  <si>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</si>
  <si>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</si>
  <si>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</si>
  <si>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</si>
  <si>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</si>
  <si>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</si>
  <si>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</si>
  <si>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</si>
  <si>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</si>
  <si>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</si>
  <si>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</si>
  <si>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</si>
  <si>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</si>
  <si>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</si>
  <si>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</si>
  <si>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</si>
  <si>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</si>
  <si>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</si>
  <si>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</si>
  <si>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</si>
  <si>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</si>
  <si>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</si>
  <si>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</si>
  <si>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</si>
  <si>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</si>
  <si>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</si>
  <si>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</si>
  <si>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</si>
  <si>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</si>
  <si>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</si>
  <si>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</si>
  <si>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</si>
  <si>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</si>
  <si>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</si>
  <si>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</si>
  <si>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</si>
  <si>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</si>
  <si>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</si>
  <si>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</si>
  <si>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</si>
  <si>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</si>
  <si>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</si>
  <si>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</si>
  <si>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</si>
  <si>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</si>
  <si>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</si>
  <si>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</si>
  <si>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</si>
  <si>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</si>
  <si>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</si>
  <si>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</si>
  <si>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</si>
  <si>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</si>
  <si>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</si>
  <si>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</si>
  <si>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</si>
  <si>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</si>
  <si>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</si>
  <si>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</si>
  <si>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</si>
  <si>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</si>
  <si>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</si>
  <si>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</si>
  <si>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</si>
  <si>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</si>
  <si>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</si>
  <si>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</si>
  <si>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</si>
  <si>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</si>
  <si>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</si>
  <si>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</si>
  <si>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</si>
  <si>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</si>
  <si>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</si>
  <si>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</si>
  <si>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</si>
  <si>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</si>
  <si>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</si>
  <si>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</si>
  <si>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</si>
  <si>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</si>
  <si>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</si>
  <si>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</si>
  <si>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</si>
  <si>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</si>
  <si>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</si>
  <si>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</si>
  <si>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</si>
  <si>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</si>
  <si>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</si>
  <si>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</si>
  <si>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</si>
  <si>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</si>
  <si>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</si>
  <si>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</si>
  <si>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</si>
  <si>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</si>
  <si>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</si>
  <si>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</si>
  <si>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</si>
  <si>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</si>
  <si>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</si>
  <si>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</si>
  <si>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</si>
  <si>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</si>
  <si>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</si>
  <si>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</si>
  <si>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</si>
  <si>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</si>
  <si>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</si>
  <si>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</si>
  <si>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</si>
  <si>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</si>
  <si>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</si>
  <si>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</si>
  <si>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</si>
  <si>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</si>
  <si>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</si>
  <si>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</si>
  <si>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</si>
  <si>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</si>
  <si>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</si>
  <si>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</si>
  <si>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</si>
  <si>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</si>
  <si>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</si>
  <si>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</si>
  <si>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</si>
  <si>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</si>
  <si>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</si>
  <si>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</si>
  <si>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</si>
  <si>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</si>
  <si>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</si>
  <si>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</si>
  <si>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</si>
  <si>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</si>
  <si>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</si>
  <si>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</si>
  <si>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</si>
  <si>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</si>
  <si>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</si>
  <si>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</si>
  <si>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</si>
  <si>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</si>
  <si>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</si>
  <si>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</si>
  <si>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</si>
  <si>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</si>
  <si>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</si>
  <si>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</si>
  <si>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</si>
  <si>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</si>
  <si>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</si>
  <si>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</si>
  <si>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</si>
  <si>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</si>
  <si>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</si>
  <si>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</si>
  <si>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</si>
  <si>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</si>
  <si>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</si>
  <si>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</si>
  <si>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</si>
  <si>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</si>
  <si>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</si>
  <si>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</si>
  <si>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</si>
  <si>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</si>
  <si>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</si>
  <si>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</si>
  <si>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</si>
  <si>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</si>
  <si>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</si>
  <si>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</si>
  <si>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</si>
  <si>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</si>
  <si>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</si>
  <si>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</si>
  <si>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</si>
  <si>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</si>
  <si>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</si>
  <si>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</si>
  <si>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</si>
  <si>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</si>
  <si>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</si>
  <si>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</si>
  <si>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</si>
  <si>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</si>
  <si>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</si>
  <si>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</si>
  <si>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</si>
  <si>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</si>
  <si>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</si>
  <si>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</si>
  <si>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</si>
  <si>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</si>
  <si>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</si>
  <si>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</si>
  <si>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</si>
  <si>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</si>
  <si>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</si>
  <si>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</si>
  <si>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</si>
  <si>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</si>
  <si>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</si>
  <si>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</si>
  <si>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</si>
  <si>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</si>
  <si>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</si>
  <si>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</si>
  <si>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</si>
  <si>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</si>
  <si>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</si>
  <si>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</si>
  <si>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</si>
  <si>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</si>
  <si>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</si>
  <si>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</si>
  <si>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</si>
  <si>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</si>
  <si>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</si>
  <si>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</si>
  <si>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</si>
  <si>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</si>
  <si>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</si>
  <si>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</si>
  <si>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</si>
  <si>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</si>
  <si>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</si>
  <si>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</si>
  <si>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</si>
  <si>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</si>
  <si>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</si>
  <si>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</si>
  <si>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</si>
  <si>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</si>
  <si>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</si>
  <si>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</si>
  <si>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</si>
  <si>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</si>
  <si>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</si>
  <si>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</si>
  <si>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</si>
  <si>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</si>
  <si>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</si>
  <si>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</si>
  <si>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</si>
  <si>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</si>
  <si>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</si>
  <si>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</si>
  <si>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</si>
  <si>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</si>
  <si>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</si>
  <si>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</si>
  <si>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</si>
  <si>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</si>
  <si>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</si>
  <si>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</si>
  <si>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</si>
  <si>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</si>
  <si>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</si>
  <si>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</si>
  <si>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</si>
  <si>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</si>
  <si>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</si>
  <si>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</si>
  <si>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</si>
  <si>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</si>
  <si>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</si>
  <si>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</si>
  <si>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</si>
  <si>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</si>
  <si>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</si>
  <si>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</si>
  <si>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</si>
  <si>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</si>
  <si>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</si>
  <si>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</si>
  <si>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</si>
  <si>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</si>
  <si>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</si>
  <si>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</si>
  <si>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</si>
  <si>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</si>
  <si>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</si>
  <si>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</si>
  <si>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</si>
  <si>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</si>
  <si>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</si>
  <si>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</si>
  <si>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</si>
  <si>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</si>
  <si>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</si>
  <si>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</si>
  <si>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</si>
  <si>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</si>
  <si>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</si>
  <si>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</si>
  <si>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</si>
  <si>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</si>
  <si>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</si>
  <si>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</si>
  <si>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</si>
  <si>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</si>
  <si>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</si>
  <si>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</si>
  <si>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</si>
  <si>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</si>
  <si>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</si>
  <si>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</si>
  <si>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</si>
  <si>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</si>
  <si>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</si>
  <si>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</si>
  <si>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</si>
  <si>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</si>
  <si>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</si>
  <si>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</si>
  <si>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</si>
  <si>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</si>
  <si>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</si>
  <si>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</si>
  <si>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</si>
  <si>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</si>
  <si>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</si>
  <si>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</si>
  <si>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</si>
  <si>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</si>
  <si>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</si>
  <si>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</si>
  <si>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</si>
  <si>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</si>
  <si>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</si>
  <si>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</si>
  <si>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</si>
  <si>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</si>
  <si>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</si>
  <si>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</si>
  <si>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</si>
  <si>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</si>
  <si>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</si>
  <si>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</si>
  <si>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</si>
  <si>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</si>
  <si>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</si>
  <si>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</si>
  <si>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</si>
  <si>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</si>
  <si>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</si>
  <si>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</si>
  <si>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</si>
  <si>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</si>
  <si>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</si>
  <si>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</si>
  <si>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</si>
  <si>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</si>
  <si>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</si>
  <si>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</si>
  <si>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</si>
  <si>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</si>
  <si>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</si>
  <si>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</si>
  <si>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</si>
  <si>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</si>
  <si>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</si>
  <si>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</si>
  <si>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</si>
  <si>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</si>
  <si>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</si>
  <si>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</si>
  <si>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</si>
  <si>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</si>
  <si>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</si>
  <si>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</si>
  <si>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</si>
  <si>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</si>
  <si>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</si>
  <si>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</si>
  <si>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</si>
  <si>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</si>
  <si>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</si>
  <si>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</si>
  <si>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</si>
  <si>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</si>
  <si>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</si>
  <si>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</si>
  <si>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</si>
  <si>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</si>
  <si>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</si>
  <si>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</si>
  <si>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</si>
  <si>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</si>
  <si>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</si>
  <si>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</si>
  <si>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</si>
  <si>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</si>
  <si>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</si>
  <si>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</si>
  <si>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</si>
  <si>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</si>
  <si>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</si>
  <si>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</si>
  <si>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</si>
  <si>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</si>
  <si>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</si>
  <si>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</si>
  <si>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</si>
  <si>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</si>
  <si>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</si>
  <si>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</si>
  <si>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</si>
  <si>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</si>
  <si>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</si>
  <si>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</si>
  <si>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</si>
  <si>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</si>
  <si>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</si>
  <si>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</si>
  <si>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</si>
  <si>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</si>
  <si>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</si>
  <si>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</si>
  <si>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</si>
  <si>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</si>
  <si>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</si>
  <si>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</si>
  <si>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</si>
  <si>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</si>
  <si>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</si>
  <si>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</si>
  <si>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</si>
  <si>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</si>
  <si>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</si>
  <si>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</si>
  <si>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</si>
  <si>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</si>
  <si>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</si>
  <si>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</si>
  <si>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</si>
  <si>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</si>
  <si>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</si>
  <si>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</si>
  <si>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</si>
  <si>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</si>
  <si>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</si>
  <si>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</si>
  <si>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</si>
  <si>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</si>
  <si>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</si>
  <si>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</si>
  <si>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</si>
  <si>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</si>
  <si>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</si>
  <si>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</si>
  <si>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</si>
  <si>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</si>
  <si>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</si>
  <si>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</si>
  <si>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</si>
  <si>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</si>
  <si>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</si>
  <si>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</si>
  <si>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</si>
  <si>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</si>
  <si>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</si>
  <si>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</si>
  <si>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</si>
  <si>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</si>
  <si>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</si>
  <si>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</si>
  <si>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</si>
  <si>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</si>
  <si>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</si>
  <si>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</si>
  <si>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</si>
  <si>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</si>
  <si>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</si>
  <si>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</si>
  <si>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</si>
  <si>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</si>
  <si>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</si>
  <si>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</si>
  <si>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</si>
  <si>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</si>
  <si>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</si>
  <si>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</si>
  <si>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</si>
  <si>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</si>
  <si>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</si>
  <si>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</si>
  <si>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</si>
  <si>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</si>
  <si>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</si>
  <si>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</si>
  <si>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</si>
  <si>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</si>
  <si>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</si>
  <si>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</si>
  <si>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</si>
  <si>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</si>
  <si>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</si>
  <si>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</si>
  <si>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</si>
  <si>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</si>
  <si>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</si>
  <si>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</si>
  <si>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</si>
  <si>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</si>
  <si>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</si>
  <si>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</si>
  <si>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</si>
  <si>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</si>
  <si>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</si>
  <si>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</si>
  <si>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</si>
  <si>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</si>
  <si>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</si>
  <si>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</si>
  <si>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</si>
  <si>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</si>
  <si>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</si>
  <si>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</si>
  <si>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</si>
  <si>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</si>
  <si>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</si>
  <si>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</si>
  <si>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</si>
  <si>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</si>
  <si>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</si>
  <si>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</si>
  <si>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</si>
  <si>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</si>
  <si>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</si>
  <si>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</si>
  <si>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</si>
  <si>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</si>
  <si>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</si>
  <si>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</si>
  <si>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</si>
  <si>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</si>
  <si>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</si>
  <si>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</si>
  <si>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</si>
  <si>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</si>
  <si>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</si>
  <si>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</si>
  <si>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</si>
  <si>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</si>
  <si>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</si>
  <si>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</si>
  <si>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</si>
  <si>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</si>
  <si>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</si>
  <si>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</si>
  <si>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</si>
  <si>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</si>
  <si>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</si>
  <si>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</si>
  <si>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</si>
  <si>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</si>
  <si>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</si>
  <si>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</si>
  <si>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</si>
  <si>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</si>
  <si>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</si>
  <si>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</si>
  <si>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</si>
  <si>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</si>
  <si>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</si>
  <si>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</si>
  <si>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</si>
  <si>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</si>
  <si>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</si>
  <si>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</si>
  <si>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</si>
  <si>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</si>
  <si>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</si>
  <si>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</si>
  <si>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</si>
  <si>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</si>
  <si>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</si>
  <si>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</si>
  <si>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</si>
  <si>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</si>
  <si>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</si>
  <si>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</si>
  <si>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</si>
  <si>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</si>
  <si>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</si>
  <si>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</si>
  <si>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</si>
  <si>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</si>
  <si>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</si>
  <si>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</si>
  <si>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</si>
  <si>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</si>
  <si>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</si>
  <si>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</si>
  <si>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</si>
  <si>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</si>
  <si>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</si>
  <si>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</si>
  <si>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</si>
  <si>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</si>
  <si>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</si>
  <si>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</si>
  <si>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</si>
  <si>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</si>
  <si>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</si>
  <si>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</si>
  <si>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</si>
  <si>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</si>
  <si>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</si>
  <si>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</si>
  <si>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</si>
  <si>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</si>
  <si>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</si>
  <si>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</si>
  <si>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</si>
  <si>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</si>
  <si>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</si>
  <si>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</si>
  <si>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</si>
  <si>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</si>
  <si>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</si>
  <si>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</si>
  <si>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</si>
  <si>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</si>
  <si>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</si>
  <si>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</si>
  <si>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</si>
  <si>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</si>
  <si>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</si>
  <si>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</si>
  <si>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</si>
  <si>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</si>
  <si>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</si>
  <si>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</si>
  <si>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</si>
  <si>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</si>
  <si>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</si>
  <si>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</si>
  <si>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</si>
  <si>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</si>
  <si>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</si>
  <si>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</si>
  <si>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</si>
  <si>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</si>
  <si>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</si>
  <si>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</si>
  <si>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</si>
  <si>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</si>
  <si>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</si>
  <si>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</si>
  <si>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</si>
  <si>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</si>
  <si>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</si>
  <si>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</si>
  <si>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</si>
  <si>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</si>
  <si>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</si>
  <si>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</si>
  <si>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</si>
  <si>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</si>
  <si>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</si>
  <si>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</si>
  <si>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</si>
  <si>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</si>
  <si>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</si>
  <si>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</si>
  <si>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</si>
  <si>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</si>
  <si>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</si>
  <si>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</si>
  <si>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</si>
  <si>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</si>
  <si>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</si>
  <si>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</si>
  <si>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</si>
  <si>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</si>
  <si>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</si>
  <si>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</si>
  <si>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</si>
  <si>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</si>
  <si>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</si>
  <si>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</si>
  <si>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</si>
  <si>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</si>
  <si>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</si>
  <si>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</si>
  <si>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</si>
  <si>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</si>
  <si>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</si>
  <si>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</si>
  <si>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</si>
  <si>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</si>
  <si>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</si>
  <si>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</si>
  <si>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</si>
  <si>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</si>
  <si>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</si>
  <si>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</si>
  <si>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</si>
  <si>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</si>
  <si>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</si>
  <si>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</si>
  <si>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</si>
  <si>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</si>
  <si>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</si>
  <si>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</si>
  <si>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</si>
  <si>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</si>
  <si>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</si>
  <si>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</si>
  <si>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</si>
  <si>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</si>
  <si>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</si>
  <si>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</si>
  <si>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</si>
  <si>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</si>
  <si>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</si>
  <si>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</si>
  <si>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</si>
  <si>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</si>
  <si>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</si>
  <si>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</si>
  <si>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</si>
  <si>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</si>
  <si>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</si>
  <si>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</si>
  <si>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</si>
  <si>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</si>
  <si>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</si>
  <si>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</si>
  <si>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</si>
  <si>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</si>
  <si>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</si>
  <si>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</si>
  <si>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</si>
  <si>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</si>
  <si>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</si>
  <si>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</si>
  <si>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</si>
  <si>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</si>
  <si>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</si>
  <si>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</si>
  <si>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</si>
  <si>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</si>
  <si>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</si>
  <si>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</si>
  <si>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</si>
  <si>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</si>
  <si>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</si>
  <si>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</si>
  <si>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</si>
  <si>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</si>
  <si>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</si>
  <si>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</si>
  <si>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</si>
  <si>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</si>
  <si>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</si>
  <si>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</si>
  <si>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</si>
  <si>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</si>
  <si>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</si>
  <si>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</si>
  <si>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</si>
  <si>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</si>
  <si>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</si>
  <si>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</si>
  <si>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</si>
  <si>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</si>
  <si>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</si>
  <si>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</si>
  <si>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</si>
  <si>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</si>
  <si>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</si>
  <si>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</si>
  <si>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</si>
  <si>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</si>
  <si>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</si>
  <si>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</si>
  <si>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</si>
  <si>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</si>
  <si>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</si>
  <si>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</si>
  <si>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</si>
  <si>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</si>
  <si>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</si>
  <si>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</si>
  <si>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</si>
  <si>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</si>
  <si>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</si>
  <si>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</si>
  <si>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</si>
  <si>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</si>
  <si>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</si>
  <si>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</si>
  <si>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</si>
  <si>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</si>
  <si>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</si>
  <si>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</si>
  <si>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</si>
  <si>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</si>
  <si>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</si>
  <si>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</si>
  <si>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</si>
  <si>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</si>
  <si>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</si>
  <si>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</si>
  <si>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</si>
  <si>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</si>
  <si>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</si>
  <si>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</si>
  <si>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</si>
  <si>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</si>
  <si>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</si>
  <si>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</si>
  <si>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</si>
  <si>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</si>
  <si>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</si>
  <si>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</si>
  <si>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</si>
  <si>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</si>
  <si>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</si>
  <si>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</si>
  <si>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</si>
  <si>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</si>
  <si>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</si>
  <si>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</si>
  <si>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</si>
  <si>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</si>
  <si>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</si>
  <si>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</si>
  <si>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</si>
  <si>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</si>
  <si>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</si>
  <si>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</si>
  <si>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</si>
  <si>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</si>
  <si>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</si>
  <si>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</si>
  <si>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</si>
  <si>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</si>
  <si>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</si>
  <si>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</si>
  <si>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</si>
  <si>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</si>
  <si>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</si>
  <si>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</si>
  <si>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</si>
  <si>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</si>
  <si>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</si>
  <si>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</si>
  <si>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</si>
  <si>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</si>
  <si>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</si>
  <si>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</si>
  <si>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</si>
  <si>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</si>
  <si>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</si>
  <si>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</si>
  <si>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</si>
  <si>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</si>
  <si>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</si>
  <si>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</si>
  <si>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</si>
  <si>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</si>
  <si>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</si>
  <si>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</si>
  <si>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</si>
  <si>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</si>
  <si>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</si>
  <si>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</si>
  <si>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</si>
  <si>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</si>
  <si>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</si>
  <si>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</si>
  <si>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</si>
  <si>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</si>
  <si>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</si>
  <si>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</si>
  <si>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</si>
  <si>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</si>
  <si>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</si>
  <si>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</si>
  <si>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</si>
  <si>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</si>
  <si>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</si>
  <si>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</si>
  <si>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</si>
  <si>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</si>
  <si>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</si>
  <si>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</si>
  <si>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</si>
  <si>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</si>
  <si>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</si>
  <si>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</si>
  <si>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</si>
  <si>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</si>
  <si>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</si>
  <si>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</si>
  <si>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</si>
  <si>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</si>
  <si>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</si>
  <si>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</si>
  <si>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</si>
  <si>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</si>
  <si>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</si>
  <si>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</si>
  <si>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</si>
  <si>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</si>
  <si>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</si>
  <si>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</si>
  <si>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</si>
  <si>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</si>
  <si>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</si>
  <si>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</si>
  <si>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</si>
  <si>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</si>
  <si>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</si>
  <si>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</si>
  <si>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</si>
  <si>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</si>
  <si>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</si>
  <si>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</si>
  <si>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</si>
  <si>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</si>
  <si>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</si>
  <si>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</si>
  <si>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</si>
  <si>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</si>
  <si>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</si>
  <si>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</si>
  <si>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</si>
  <si>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</si>
  <si>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</si>
  <si>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</si>
  <si>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</si>
  <si>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</si>
  <si>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</si>
  <si>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</si>
  <si>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</si>
  <si>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</si>
  <si>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</si>
  <si>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</si>
  <si>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</si>
  <si>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</si>
  <si>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</si>
  <si>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</si>
  <si>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</si>
  <si>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</si>
  <si>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</si>
  <si>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</si>
  <si>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</si>
  <si>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</si>
  <si>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</si>
  <si>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</si>
  <si>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</si>
  <si>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</si>
  <si>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</si>
  <si>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</si>
  <si>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</si>
  <si>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</si>
  <si>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</si>
  <si>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</si>
  <si>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</si>
  <si>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</si>
  <si>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</si>
  <si>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</si>
  <si>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</si>
  <si>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</si>
  <si>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</si>
  <si>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</si>
  <si>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</si>
  <si>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</si>
  <si>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</si>
  <si>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</si>
  <si>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</si>
  <si>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</si>
  <si>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</si>
  <si>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</si>
  <si>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</si>
  <si>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</si>
  <si>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</si>
  <si>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</si>
  <si>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</si>
  <si>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</si>
  <si>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</si>
  <si>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</si>
  <si>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</si>
  <si>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</si>
  <si>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</si>
  <si>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</si>
  <si>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</si>
  <si>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</si>
  <si>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</si>
  <si>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</si>
  <si>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</si>
  <si>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</si>
  <si>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</si>
  <si>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</si>
  <si>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</si>
  <si>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</si>
  <si>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</si>
  <si>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</si>
  <si>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</si>
  <si>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</si>
  <si>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</si>
  <si>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</si>
  <si>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</si>
  <si>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</si>
  <si>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</si>
  <si>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</si>
  <si>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</si>
  <si>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</si>
  <si>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</si>
  <si>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</si>
  <si>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</si>
  <si>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</si>
  <si>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</si>
  <si>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</si>
  <si>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</si>
  <si>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</si>
  <si>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</si>
  <si>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</si>
  <si>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</si>
  <si>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</si>
  <si>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</si>
  <si>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</si>
  <si>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</si>
  <si>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</si>
  <si>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</si>
  <si>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</si>
  <si>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</si>
  <si>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</si>
  <si>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</si>
  <si>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</si>
  <si>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</si>
  <si>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</si>
  <si>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</si>
  <si>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</si>
  <si>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</si>
  <si>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</si>
  <si>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</si>
  <si>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</si>
  <si>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</si>
  <si>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</si>
  <si>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</si>
  <si>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</si>
  <si>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</si>
  <si>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</si>
  <si>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</si>
  <si>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</si>
  <si>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</si>
  <si>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</si>
  <si>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</si>
  <si>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</si>
  <si>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</si>
  <si>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</si>
  <si>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</si>
  <si>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</si>
  <si>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</si>
  <si>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</si>
  <si>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</si>
  <si>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</si>
  <si>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</si>
  <si>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</si>
  <si>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</si>
  <si>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</si>
  <si>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</si>
  <si>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</si>
  <si>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</si>
  <si>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</si>
  <si>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</si>
  <si>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</si>
  <si>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</si>
  <si>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</si>
  <si>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</si>
  <si>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</si>
  <si>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</si>
  <si>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</si>
  <si>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</si>
  <si>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</si>
  <si>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</si>
  <si>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</si>
  <si>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</si>
  <si>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</si>
  <si>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</si>
  <si>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</si>
  <si>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</si>
  <si>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</si>
  <si>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</si>
  <si>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</si>
  <si>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</si>
  <si>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</si>
  <si>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</si>
  <si>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</si>
  <si>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</si>
  <si>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</si>
  <si>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</si>
  <si>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</si>
  <si>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</si>
  <si>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</si>
  <si>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</si>
  <si>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</si>
  <si>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</si>
  <si>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</si>
  <si>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</si>
  <si>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</si>
  <si>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</si>
  <si>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</si>
  <si>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</si>
  <si>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</si>
  <si>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</si>
  <si>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</si>
  <si>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</si>
  <si>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</si>
  <si>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</si>
  <si>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</si>
  <si>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</si>
  <si>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</si>
  <si>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</si>
  <si>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</si>
  <si>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</si>
  <si>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</si>
  <si>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</si>
  <si>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</si>
  <si>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</si>
  <si>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</si>
  <si>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</si>
  <si>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</si>
  <si>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</si>
  <si>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</si>
  <si>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</si>
  <si>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</si>
  <si>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</si>
  <si>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</si>
  <si>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</si>
  <si>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</si>
  <si>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</si>
  <si>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</si>
  <si>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</si>
  <si>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</si>
  <si>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</si>
  <si>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</si>
  <si>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</si>
  <si>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</si>
  <si>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</si>
  <si>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</si>
  <si>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</si>
  <si>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</si>
  <si>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</si>
  <si>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</si>
  <si>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</si>
  <si>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</si>
  <si>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</si>
  <si>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</si>
  <si>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</si>
  <si>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</si>
  <si>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</si>
  <si>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</si>
  <si>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</si>
  <si>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</si>
  <si>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</si>
  <si>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</si>
  <si>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</si>
  <si>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</si>
  <si>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</si>
  <si>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</si>
  <si>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</si>
  <si>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</si>
  <si>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</si>
  <si>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</si>
  <si>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</si>
  <si>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</si>
  <si>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</si>
  <si>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</si>
  <si>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</si>
  <si>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</si>
  <si>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</si>
  <si>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</si>
  <si>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</si>
  <si>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</si>
  <si>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</si>
  <si>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</si>
  <si>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</si>
  <si>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</si>
  <si>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</si>
  <si>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</si>
  <si>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</si>
  <si>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</si>
  <si>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</si>
  <si>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</si>
  <si>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</si>
  <si>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</si>
  <si>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</si>
  <si>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</si>
  <si>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</si>
  <si>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</si>
  <si>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</si>
  <si>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</si>
  <si>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</si>
  <si>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</si>
  <si>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</si>
  <si>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</si>
  <si>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</si>
  <si>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</si>
  <si>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</si>
  <si>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</si>
  <si>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</si>
  <si>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</si>
  <si>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</si>
  <si>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</si>
  <si>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</si>
  <si>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</si>
  <si>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</si>
  <si>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</si>
  <si>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</si>
  <si>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</si>
  <si>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</si>
  <si>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</si>
  <si>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</si>
  <si>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</si>
  <si>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</si>
  <si>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</si>
  <si>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</si>
  <si>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</si>
  <si>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</si>
  <si>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</si>
  <si>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</si>
  <si>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</si>
  <si>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</si>
  <si>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</si>
  <si>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</si>
  <si>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</si>
  <si>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</si>
  <si>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</si>
  <si>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</si>
  <si>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</si>
  <si>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</si>
  <si>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</si>
  <si>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</si>
  <si>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</si>
  <si>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</si>
  <si>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</si>
  <si>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</si>
  <si>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</si>
  <si>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</si>
  <si>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</si>
  <si>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</si>
  <si>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</si>
  <si>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</si>
  <si>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</si>
  <si>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</si>
  <si>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</si>
  <si>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</si>
  <si>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</si>
  <si>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</si>
  <si>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</si>
  <si>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</si>
  <si>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</si>
  <si>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</si>
  <si>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</si>
  <si>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</si>
  <si>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</si>
  <si>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</si>
  <si>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</si>
  <si>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</si>
  <si>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</si>
  <si>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</si>
  <si>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</si>
  <si>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</si>
  <si>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</si>
  <si>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</si>
  <si>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</si>
  <si>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</si>
  <si>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</si>
  <si>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</si>
  <si>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</si>
  <si>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</si>
  <si>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</si>
  <si>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</si>
  <si>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</si>
  <si>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</si>
  <si>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</si>
  <si>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</si>
  <si>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</si>
  <si>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</si>
  <si>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</si>
  <si>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</si>
  <si>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</si>
  <si>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</si>
  <si>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</si>
  <si>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</si>
  <si>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</si>
  <si>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</si>
  <si>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</si>
  <si>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</si>
  <si>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</si>
  <si>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</si>
  <si>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</si>
  <si>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</si>
  <si>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</si>
  <si>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</si>
  <si>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</si>
  <si>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</si>
  <si>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</si>
  <si>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</si>
  <si>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</si>
  <si>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</si>
  <si>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</si>
  <si>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</si>
  <si>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</si>
  <si>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</si>
  <si>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</si>
  <si>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</si>
  <si>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</si>
  <si>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</si>
  <si>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</si>
  <si>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</si>
  <si>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</si>
  <si>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</si>
  <si>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</si>
  <si>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</si>
  <si>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</si>
  <si>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</si>
  <si>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</si>
  <si>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</si>
  <si>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</si>
  <si>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</si>
  <si>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</si>
  <si>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</si>
  <si>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</si>
  <si>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</si>
  <si>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</si>
  <si>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</si>
  <si>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</si>
  <si>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</si>
  <si>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</si>
  <si>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</si>
  <si>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</si>
  <si>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</si>
  <si>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</si>
  <si>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</si>
  <si>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</si>
  <si>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</si>
  <si>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</si>
  <si>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</si>
  <si>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</si>
  <si>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</si>
  <si>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</si>
  <si>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</si>
  <si>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</si>
  <si>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</si>
  <si>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</si>
  <si>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</si>
  <si>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</si>
  <si>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</si>
  <si>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</si>
  <si>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</si>
  <si>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</si>
  <si>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</si>
  <si>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</si>
  <si>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</si>
  <si>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</si>
  <si>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</si>
  <si>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</si>
  <si>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</si>
  <si>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</si>
  <si>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</si>
  <si>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</si>
  <si>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</si>
  <si>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</si>
  <si>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</si>
  <si>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</si>
  <si>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</si>
  <si>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</si>
  <si>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</si>
  <si>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</si>
  <si>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</si>
  <si>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</si>
  <si>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</si>
  <si>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</si>
  <si>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</si>
  <si>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</si>
  <si>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</si>
  <si>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</si>
  <si>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</si>
  <si>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</si>
  <si>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</si>
  <si>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</si>
  <si>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</si>
  <si>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</si>
  <si>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</si>
  <si>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</si>
  <si>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</si>
  <si>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</si>
  <si>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</si>
  <si>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</si>
  <si>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</si>
  <si>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</si>
  <si>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</si>
  <si>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</si>
  <si>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</si>
  <si>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</si>
  <si>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</si>
  <si>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</si>
  <si>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</si>
  <si>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</si>
  <si>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</si>
  <si>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</si>
  <si>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</si>
  <si>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</si>
  <si>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</si>
  <si>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</si>
  <si>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</si>
  <si>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</si>
  <si>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</si>
  <si>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</si>
  <si>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</si>
  <si>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</si>
  <si>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</si>
  <si>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</si>
  <si>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</si>
  <si>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</si>
  <si>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</si>
  <si>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</si>
  <si>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</si>
  <si>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</si>
  <si>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</si>
  <si>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</si>
  <si>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</si>
  <si>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</si>
  <si>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</si>
  <si>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</si>
  <si>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</si>
  <si>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</si>
  <si>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</si>
  <si>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</si>
  <si>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</si>
  <si>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</si>
  <si>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</si>
  <si>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</si>
  <si>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</si>
  <si>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</si>
  <si>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</si>
  <si>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</si>
  <si>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</si>
  <si>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</si>
  <si>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</si>
  <si>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</si>
  <si>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</si>
  <si>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</si>
  <si>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</si>
  <si>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</si>
  <si>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</si>
  <si>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</si>
  <si>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</si>
  <si>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</si>
  <si>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</si>
  <si>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</si>
  <si>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</si>
  <si>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</si>
  <si>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</si>
  <si>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</si>
  <si>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</si>
  <si>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</si>
  <si>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</si>
  <si>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</si>
  <si>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</si>
  <si>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</si>
  <si>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</si>
  <si>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</si>
  <si>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</si>
  <si>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</si>
  <si>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</si>
  <si>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</si>
  <si>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</si>
  <si>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</si>
  <si>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</si>
  <si>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</si>
  <si>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</si>
  <si>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</si>
  <si>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</si>
  <si>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</si>
  <si>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</si>
  <si>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</si>
  <si>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</si>
  <si>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</si>
  <si>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</si>
  <si>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</si>
  <si>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</si>
  <si>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</si>
  <si>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</si>
  <si>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</si>
  <si>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</si>
  <si>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</si>
  <si>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</si>
  <si>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</si>
  <si>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</si>
  <si>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</si>
  <si>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</si>
  <si>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</si>
  <si>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</si>
  <si>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</si>
  <si>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</si>
  <si>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</si>
  <si>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</si>
  <si>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</si>
  <si>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</si>
  <si>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</si>
  <si>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</si>
  <si>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</si>
  <si>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</si>
  <si>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</si>
  <si>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</si>
  <si>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</si>
  <si>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</si>
  <si>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</si>
  <si>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</si>
  <si>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</si>
  <si>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</si>
  <si>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</si>
  <si>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</si>
  <si>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</si>
  <si>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</si>
  <si>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</si>
  <si>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</si>
  <si>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</si>
  <si>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</si>
  <si>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</si>
  <si>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</si>
  <si>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</si>
  <si>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</si>
  <si>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</si>
  <si>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</si>
  <si>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</si>
  <si>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</si>
  <si>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</si>
  <si>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</si>
  <si>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</si>
  <si>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</si>
  <si>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</si>
  <si>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</si>
  <si>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</si>
  <si>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</si>
  <si>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</si>
  <si>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</si>
  <si>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</si>
  <si>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</si>
  <si>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</si>
  <si>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</si>
  <si>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</si>
  <si>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</si>
  <si>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</si>
  <si>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</si>
  <si>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</si>
  <si>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</si>
  <si>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</si>
  <si>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</si>
  <si>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</si>
  <si>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</si>
  <si>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</si>
  <si>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</si>
  <si>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</si>
  <si>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</si>
  <si>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</si>
  <si>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</si>
  <si>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</si>
  <si>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</si>
  <si>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</si>
  <si>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</si>
  <si>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</si>
  <si>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</si>
  <si>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</si>
  <si>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</si>
  <si>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</si>
  <si>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</si>
  <si>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</si>
  <si>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</si>
  <si>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</si>
  <si>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</si>
  <si>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</si>
  <si>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</si>
  <si>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</si>
  <si>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</si>
  <si>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</si>
  <si>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</si>
  <si>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</si>
  <si>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</si>
  <si>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</si>
  <si>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</si>
  <si>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</si>
  <si>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</si>
  <si>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</si>
  <si>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</si>
  <si>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</si>
  <si>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</si>
  <si>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</si>
  <si>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</si>
  <si>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</si>
  <si>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</si>
  <si>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</si>
  <si>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</si>
  <si>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</si>
  <si>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</si>
  <si>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</si>
  <si>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</si>
  <si>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</si>
  <si>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</si>
  <si>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</si>
  <si>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</si>
  <si>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</si>
  <si>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</si>
  <si>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</si>
  <si>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</si>
  <si>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</si>
  <si>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</si>
  <si>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</si>
  <si>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</si>
  <si>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</si>
  <si>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</si>
  <si>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</si>
  <si>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</si>
  <si>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</si>
  <si>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</si>
  <si>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</si>
  <si>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</si>
  <si>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</si>
  <si>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</si>
  <si>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</si>
  <si>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</si>
  <si>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</si>
  <si>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</si>
  <si>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</si>
  <si>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</si>
  <si>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</si>
  <si>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</si>
  <si>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</si>
  <si>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</si>
  <si>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</si>
  <si>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</si>
  <si>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</si>
  <si>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</si>
  <si>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</si>
  <si>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</si>
  <si>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</si>
  <si>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</si>
  <si>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</si>
  <si>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</si>
  <si>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</si>
  <si>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</si>
  <si>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</si>
  <si>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</si>
  <si>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</si>
  <si>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</si>
  <si>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</si>
  <si>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</si>
  <si>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</si>
  <si>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</si>
  <si>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</si>
  <si>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</si>
  <si>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</si>
  <si>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</si>
  <si>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</si>
  <si>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</si>
  <si>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</si>
  <si>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</si>
  <si>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</si>
  <si>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</si>
  <si>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</si>
  <si>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</si>
  <si>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</si>
  <si>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</si>
  <si>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</si>
  <si>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</si>
  <si>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</si>
  <si>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</si>
  <si>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</si>
  <si>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</si>
  <si>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</si>
  <si>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</si>
  <si>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</si>
  <si>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</si>
  <si>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</si>
  <si>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</si>
  <si>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</si>
  <si>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</si>
  <si>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</si>
  <si>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</si>
  <si>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</si>
  <si>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</si>
  <si>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</si>
  <si>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</si>
  <si>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</si>
  <si>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</si>
  <si>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</si>
  <si>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</si>
  <si>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</si>
  <si>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</si>
  <si>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</si>
  <si>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</si>
  <si>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</si>
  <si>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</si>
  <si>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</si>
  <si>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</si>
  <si>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</si>
  <si>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</si>
  <si>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</si>
  <si>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</si>
  <si>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</si>
  <si>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</si>
  <si>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</si>
  <si>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</si>
  <si>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</si>
  <si>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</si>
  <si>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</si>
  <si>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</si>
  <si>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</si>
  <si>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</si>
  <si>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</si>
  <si>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</si>
  <si>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</si>
  <si>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</si>
  <si>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</si>
  <si>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</si>
  <si>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</si>
  <si>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</si>
  <si>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</si>
  <si>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</si>
  <si>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</si>
  <si>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</si>
  <si>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</si>
  <si>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</si>
  <si>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</si>
  <si>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</si>
  <si>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</si>
  <si>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</si>
  <si>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</si>
  <si>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</si>
  <si>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</si>
  <si>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</si>
  <si>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</si>
  <si>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</si>
  <si>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</si>
  <si>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</si>
  <si>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</si>
  <si>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</si>
  <si>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</si>
  <si>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</si>
  <si>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</si>
  <si>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</si>
  <si>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</si>
  <si>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</si>
  <si>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</si>
  <si>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</si>
  <si>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</si>
  <si>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</si>
  <si>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</si>
  <si>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</si>
  <si>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</si>
  <si>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</si>
  <si>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</si>
  <si>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</si>
  <si>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</si>
  <si>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</si>
  <si>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</si>
  <si>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</si>
  <si>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</si>
  <si>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</si>
  <si>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</si>
  <si>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</si>
  <si>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</si>
  <si>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</si>
  <si>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</si>
  <si>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</si>
  <si>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</si>
  <si>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</si>
  <si>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</si>
  <si>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</si>
  <si>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</si>
  <si>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</si>
  <si>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</si>
  <si>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</si>
  <si>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</si>
  <si>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</si>
  <si>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</si>
  <si>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</si>
  <si>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</si>
  <si>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</si>
  <si>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</si>
  <si>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</si>
  <si>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</si>
  <si>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</si>
  <si>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</si>
  <si>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</si>
  <si>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</si>
  <si>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</si>
  <si>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</si>
  <si>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</si>
  <si>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</si>
  <si>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</si>
  <si>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</si>
  <si>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</si>
  <si>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</si>
  <si>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</si>
  <si>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</si>
  <si>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</si>
  <si>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</si>
  <si>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</si>
  <si>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</si>
  <si>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</si>
  <si>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</si>
  <si>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</si>
  <si>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</si>
  <si>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</si>
  <si>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</si>
  <si>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</si>
  <si>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</si>
  <si>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</si>
  <si>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</si>
  <si>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</si>
  <si>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</si>
  <si>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</si>
  <si>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</si>
  <si>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</si>
  <si>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</si>
  <si>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</si>
  <si>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</si>
  <si>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</si>
  <si>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</si>
  <si>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</si>
  <si>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</si>
  <si>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</si>
  <si>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</si>
  <si>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</si>
  <si>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</si>
  <si>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</si>
  <si>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</si>
  <si>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</si>
  <si>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</si>
  <si>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</si>
  <si>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</si>
  <si>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</si>
  <si>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</si>
  <si>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</si>
  <si>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</si>
  <si>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</si>
  <si>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</si>
  <si>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</si>
  <si>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</si>
  <si>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</si>
  <si>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</si>
  <si>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</si>
  <si>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</si>
  <si>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</si>
  <si>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</si>
  <si>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</si>
  <si>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</si>
  <si>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</si>
  <si>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</si>
  <si>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</si>
  <si>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</si>
  <si>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</si>
  <si>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</si>
  <si>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</si>
  <si>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</si>
  <si>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</si>
  <si>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</si>
  <si>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</si>
  <si>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</si>
  <si>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</si>
  <si>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</si>
  <si>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</si>
  <si>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</si>
  <si>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</si>
  <si>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</si>
  <si>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</si>
  <si>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</si>
  <si>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</si>
  <si>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</si>
  <si>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</si>
  <si>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</si>
  <si>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</si>
  <si>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</si>
  <si>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</si>
  <si>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</si>
  <si>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</si>
  <si>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</si>
  <si>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</si>
  <si>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</si>
  <si>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</si>
  <si>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</si>
  <si>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</si>
  <si>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</si>
  <si>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</si>
  <si>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</si>
  <si>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</si>
  <si>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</si>
  <si>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</si>
  <si>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</si>
  <si>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</si>
  <si>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</si>
  <si>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</si>
  <si>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</si>
  <si>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</si>
  <si>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</si>
  <si>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</si>
  <si>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</si>
  <si>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</si>
  <si>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</si>
  <si>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</si>
  <si>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</si>
  <si>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</si>
  <si>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</si>
  <si>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</si>
  <si>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</si>
  <si>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</si>
  <si>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</si>
  <si>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</si>
  <si>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</si>
  <si>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</si>
  <si>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</si>
  <si>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</si>
  <si>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</si>
  <si>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</si>
  <si>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</si>
  <si>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</si>
  <si>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</si>
  <si>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</si>
  <si>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</si>
  <si>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</si>
  <si>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</si>
  <si>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</si>
  <si>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</si>
  <si>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</si>
  <si>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</si>
  <si>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</si>
  <si>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</si>
  <si>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</si>
  <si>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</si>
  <si>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</si>
  <si>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</si>
  <si>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</si>
  <si>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</si>
  <si>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</si>
  <si>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</si>
  <si>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</si>
  <si>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</si>
  <si>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</si>
  <si>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</si>
  <si>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</si>
  <si>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</si>
  <si>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</si>
  <si>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</si>
  <si>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</si>
  <si>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</si>
  <si>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</si>
  <si>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</si>
  <si>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</si>
  <si>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</si>
  <si>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</si>
  <si>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</si>
  <si>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</si>
  <si>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</si>
  <si>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</si>
  <si>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</si>
  <si>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</si>
  <si>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</si>
  <si>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</si>
  <si>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</si>
  <si>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</si>
  <si>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</si>
  <si>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</si>
  <si>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</si>
  <si>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</si>
  <si>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</si>
  <si>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</si>
  <si>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</si>
  <si>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</si>
  <si>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</si>
  <si>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</si>
  <si>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</si>
  <si>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</si>
  <si>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</si>
  <si>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</si>
  <si>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</si>
  <si>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</si>
  <si>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</si>
  <si>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</si>
  <si>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</si>
  <si>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</si>
  <si>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</si>
  <si>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</si>
  <si>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</si>
  <si>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</si>
  <si>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</si>
  <si>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</si>
  <si>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</si>
  <si>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</si>
  <si>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</si>
  <si>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</si>
  <si>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</si>
  <si>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</si>
  <si>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</si>
  <si>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</si>
  <si>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</si>
  <si>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</si>
  <si>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</si>
  <si>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</si>
  <si>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</si>
  <si>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</si>
  <si>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</si>
  <si>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</si>
  <si>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</si>
  <si>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</si>
  <si>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</si>
  <si>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</si>
  <si>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</si>
  <si>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</si>
  <si>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</si>
  <si>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</si>
  <si>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</si>
  <si>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</si>
  <si>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</si>
  <si>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</si>
  <si>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</si>
  <si>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</si>
  <si>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</si>
  <si>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</si>
  <si>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</si>
  <si>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</si>
  <si>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</si>
  <si>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</si>
  <si>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</si>
  <si>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</si>
  <si>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</si>
  <si>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</si>
  <si>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</si>
  <si>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</si>
  <si>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</si>
  <si>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</si>
  <si>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</si>
  <si>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</si>
  <si>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</si>
  <si>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</si>
  <si>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</si>
  <si>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</si>
  <si>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</si>
  <si>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</si>
  <si>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</si>
  <si>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</si>
  <si>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</si>
  <si>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</si>
  <si>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</si>
  <si>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</si>
  <si>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</si>
  <si>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</si>
  <si>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</si>
  <si>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</si>
  <si>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</si>
  <si>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</si>
  <si>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</si>
  <si>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</si>
  <si>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</si>
  <si>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</si>
  <si>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</si>
  <si>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</si>
  <si>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</si>
  <si>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</si>
  <si>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</si>
  <si>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</si>
  <si>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</si>
  <si>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</si>
  <si>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</si>
  <si>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</si>
  <si>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</si>
  <si>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</si>
  <si>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</si>
  <si>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</si>
  <si>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</si>
  <si>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</si>
  <si>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</si>
  <si>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</si>
  <si>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</si>
  <si>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</si>
  <si>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</si>
  <si>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</si>
  <si>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</si>
  <si>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</si>
  <si>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</si>
  <si>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</si>
  <si>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</si>
  <si>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</si>
  <si>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</si>
  <si>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</si>
  <si>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</si>
  <si>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</si>
  <si>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</si>
  <si>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</si>
  <si>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</si>
  <si>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</si>
  <si>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</si>
  <si>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</si>
  <si>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</si>
  <si>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</si>
  <si>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</si>
  <si>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</si>
  <si>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</si>
  <si>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</si>
  <si>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</si>
  <si>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</si>
  <si>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</si>
  <si>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</si>
  <si>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</si>
  <si>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</si>
  <si>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</si>
  <si>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</si>
  <si>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</si>
  <si>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</si>
  <si>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</si>
  <si>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</si>
  <si>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</si>
  <si>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</si>
  <si>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</si>
  <si>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</si>
  <si>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</si>
  <si>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</si>
  <si>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</si>
  <si>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</si>
  <si>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</si>
  <si>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</si>
  <si>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</si>
  <si>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</si>
  <si>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</si>
  <si>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</si>
  <si>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</si>
  <si>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</si>
  <si>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</si>
  <si>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</si>
  <si>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</si>
  <si>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</si>
  <si>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</si>
  <si>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</si>
  <si>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</si>
  <si>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</si>
  <si>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</si>
  <si>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</si>
  <si>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</si>
  <si>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</si>
  <si>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</si>
  <si>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</si>
  <si>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</si>
  <si>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</si>
  <si>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</si>
  <si>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</si>
  <si>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</si>
  <si>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</si>
  <si>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</si>
  <si>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</si>
  <si>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</si>
  <si>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</si>
  <si>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</si>
  <si>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</si>
  <si>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</si>
  <si>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</si>
  <si>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</si>
  <si>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</si>
  <si>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</si>
  <si>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</si>
  <si>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</si>
  <si>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</si>
  <si>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</si>
  <si>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</si>
  <si>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</si>
  <si>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</si>
  <si>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</si>
  <si>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</si>
  <si>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</si>
  <si>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</si>
  <si>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</si>
  <si>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</si>
  <si>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</si>
  <si>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</si>
  <si>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</si>
  <si>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</si>
  <si>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</si>
  <si>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</si>
  <si>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</si>
  <si>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</si>
  <si>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</si>
  <si>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</si>
  <si>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</si>
  <si>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</si>
  <si>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</si>
  <si>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</si>
  <si>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</si>
  <si>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</si>
  <si>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</si>
  <si>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</si>
  <si>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</si>
  <si>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</si>
  <si>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</si>
  <si>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</si>
  <si>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</si>
  <si>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</si>
  <si>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</si>
  <si>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</si>
  <si>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</si>
  <si>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</si>
  <si>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</si>
  <si>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</si>
  <si>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</si>
  <si>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</si>
  <si>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</si>
  <si>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</si>
  <si>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</si>
  <si>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</si>
  <si>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</si>
  <si>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</si>
  <si>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</si>
  <si>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</si>
  <si>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</si>
  <si>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</si>
  <si>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</si>
  <si>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</si>
  <si>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</si>
  <si>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</si>
  <si>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</si>
  <si>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</si>
  <si>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</si>
  <si>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</si>
  <si>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</si>
  <si>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</si>
  <si>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</si>
  <si>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</si>
  <si>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</si>
  <si>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</si>
  <si>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</si>
  <si>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</si>
  <si>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</si>
  <si>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</si>
  <si>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</si>
  <si>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</si>
  <si>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</si>
  <si>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</si>
  <si>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</si>
  <si>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</si>
  <si>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</si>
  <si>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</si>
  <si>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</si>
  <si>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</si>
  <si>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</si>
  <si>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</si>
  <si>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</si>
  <si>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</si>
  <si>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</si>
  <si>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</si>
  <si>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</si>
  <si>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</si>
  <si>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</si>
  <si>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</si>
  <si>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</si>
  <si>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</si>
  <si>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</si>
  <si>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</si>
  <si>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</si>
  <si>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</si>
  <si>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</si>
  <si>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</si>
  <si>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</si>
  <si>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</si>
  <si>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</si>
  <si>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</si>
  <si>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</si>
  <si>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</si>
  <si>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</si>
  <si>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</si>
  <si>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</si>
  <si>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</si>
  <si>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</si>
  <si>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</si>
  <si>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</si>
  <si>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</si>
  <si>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</si>
  <si>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</si>
  <si>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</si>
  <si>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</si>
  <si>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</si>
  <si>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</si>
  <si>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</si>
  <si>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</si>
  <si>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</si>
  <si>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</si>
  <si>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</si>
  <si>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</si>
  <si>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</si>
  <si>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</si>
  <si>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</si>
  <si>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</si>
  <si>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</si>
  <si>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</si>
  <si>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</si>
  <si>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</si>
  <si>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</si>
  <si>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</si>
  <si>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</si>
  <si>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</si>
  <si>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</si>
  <si>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</si>
  <si>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</si>
  <si>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</si>
  <si>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</si>
  <si>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</si>
  <si>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</si>
  <si>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</si>
  <si>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</si>
  <si>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</si>
  <si>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</si>
  <si>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</si>
  <si>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</si>
  <si>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</si>
  <si>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</si>
  <si>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</si>
  <si>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</si>
  <si>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</si>
  <si>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</si>
  <si>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</si>
  <si>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</si>
  <si>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</si>
  <si>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</si>
  <si>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</si>
  <si>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</si>
  <si>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</si>
  <si>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</si>
  <si>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</si>
  <si>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</si>
  <si>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</si>
  <si>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</si>
  <si>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</si>
  <si>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</si>
  <si>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</si>
  <si>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</si>
  <si>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</si>
  <si>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</si>
  <si>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</si>
  <si>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</si>
  <si>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</si>
  <si>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</si>
  <si>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</si>
  <si>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</si>
  <si>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</si>
  <si>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</si>
  <si>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</si>
  <si>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</si>
  <si>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</si>
  <si>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</si>
  <si>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</si>
  <si>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</si>
  <si>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</si>
  <si>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</si>
  <si>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</si>
  <si>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</si>
  <si>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</si>
  <si>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</si>
  <si>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</si>
  <si>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</si>
  <si>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</si>
  <si>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</si>
  <si>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</si>
  <si>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</si>
  <si>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</si>
  <si>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</si>
  <si>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</si>
  <si>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</si>
  <si>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</si>
  <si>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</si>
  <si>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</si>
  <si>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</si>
  <si>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</si>
  <si>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</si>
  <si>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</si>
  <si>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</si>
  <si>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</si>
  <si>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</si>
  <si>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</si>
  <si>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</si>
  <si>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</si>
  <si>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</si>
  <si>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</si>
  <si>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</si>
  <si>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</si>
  <si>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</si>
  <si>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</si>
  <si>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</si>
  <si>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</si>
  <si>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</si>
  <si>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</si>
  <si>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</si>
  <si>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</si>
  <si>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</si>
  <si>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</si>
  <si>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</si>
  <si>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</si>
  <si>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</si>
  <si>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</si>
  <si>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</si>
  <si>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</si>
  <si>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</si>
  <si>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</si>
  <si>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</si>
  <si>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</si>
  <si>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</si>
  <si>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</si>
  <si>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</si>
  <si>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</si>
  <si>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</si>
  <si>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</si>
  <si>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</si>
  <si>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</si>
  <si>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</si>
  <si>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</si>
  <si>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</si>
  <si>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</si>
  <si>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</si>
  <si>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</si>
  <si>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</si>
  <si>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</si>
  <si>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</si>
  <si>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</si>
  <si>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</si>
  <si>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</si>
  <si>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</si>
  <si>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</si>
  <si>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</si>
  <si>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</si>
  <si>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</si>
  <si>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</si>
  <si>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</si>
  <si>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</si>
  <si>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</si>
  <si>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</si>
  <si>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</si>
  <si>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</si>
  <si>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</si>
  <si>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</si>
  <si>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</si>
  <si>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</si>
  <si>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</si>
  <si>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</si>
  <si>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</si>
  <si>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</si>
  <si>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</si>
  <si>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</si>
  <si>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</si>
  <si>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</si>
  <si>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</si>
  <si>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</si>
  <si>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</si>
  <si>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</si>
  <si>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</si>
  <si>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</si>
  <si>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</si>
  <si>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</si>
  <si>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</si>
  <si>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</si>
  <si>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</si>
  <si>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</si>
  <si>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</si>
  <si>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</si>
  <si>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</si>
  <si>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</si>
  <si>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</si>
  <si>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</si>
  <si>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</si>
  <si>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</si>
  <si>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</si>
  <si>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</si>
  <si>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</si>
  <si>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</si>
  <si>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</si>
  <si>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</si>
  <si>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</si>
  <si>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</si>
  <si>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</si>
  <si>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</si>
  <si>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</si>
  <si>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</si>
  <si>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</si>
  <si>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</si>
  <si>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</si>
  <si>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</si>
  <si>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</si>
  <si>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</si>
  <si>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</si>
  <si>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</si>
  <si>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</si>
  <si>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</si>
  <si>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</si>
  <si>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</si>
  <si>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</si>
  <si>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</si>
  <si>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</si>
  <si>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</si>
  <si>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</si>
  <si>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</si>
  <si>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</si>
  <si>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</si>
  <si>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</si>
  <si>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</si>
  <si>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</si>
  <si>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</si>
  <si>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</si>
  <si>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</si>
  <si>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</si>
  <si>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</si>
  <si>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</si>
  <si>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</si>
  <si>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</si>
  <si>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</si>
  <si>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</si>
  <si>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</si>
  <si>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</si>
  <si>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</si>
  <si>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</si>
  <si>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</si>
  <si>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</si>
  <si>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</si>
  <si>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</si>
  <si>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</si>
  <si>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</si>
  <si>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</si>
  <si>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</si>
  <si>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</si>
  <si>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</si>
  <si>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</si>
  <si>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</si>
  <si>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</si>
  <si>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</si>
  <si>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</si>
  <si>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</si>
  <si>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</si>
  <si>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</si>
  <si>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</si>
  <si>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</si>
  <si>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</si>
  <si>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</si>
  <si>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</si>
  <si>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</si>
  <si>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</si>
  <si>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</si>
  <si>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</si>
  <si>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</si>
  <si>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</si>
  <si>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</si>
  <si>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</si>
  <si>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</si>
  <si>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</si>
  <si>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</si>
  <si>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</si>
  <si>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</si>
  <si>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</si>
  <si>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</si>
  <si>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</si>
  <si>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</si>
  <si>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</si>
  <si>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</si>
  <si>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</si>
  <si>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</si>
  <si>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</si>
  <si>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</si>
  <si>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</si>
  <si>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</si>
  <si>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</si>
  <si>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</si>
  <si>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</si>
  <si>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</si>
  <si>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</si>
  <si>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</si>
  <si>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</si>
  <si>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</si>
  <si>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</si>
  <si>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</si>
  <si>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</si>
  <si>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</si>
  <si>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</si>
  <si>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</si>
  <si>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</si>
  <si>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</si>
  <si>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</si>
  <si>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</si>
  <si>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</si>
  <si>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</si>
  <si>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</si>
  <si>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</si>
  <si>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</si>
  <si>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</si>
  <si>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</si>
  <si>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</si>
  <si>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</si>
  <si>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</si>
  <si>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</si>
  <si>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</si>
  <si>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</si>
  <si>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</si>
  <si>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</si>
  <si>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</si>
  <si>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</si>
  <si>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</si>
  <si>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</si>
  <si>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</si>
  <si>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</si>
  <si>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</si>
  <si>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</si>
  <si>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</si>
  <si>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</si>
  <si>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</si>
  <si>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</si>
  <si>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</si>
  <si>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</si>
  <si>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</si>
  <si>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</si>
  <si>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</si>
  <si>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</si>
  <si>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</si>
  <si>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</si>
  <si>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</si>
  <si>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</si>
  <si>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</si>
  <si>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</si>
  <si>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</si>
  <si>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</si>
  <si>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</si>
  <si>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</si>
  <si>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</si>
  <si>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</si>
  <si>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</si>
  <si>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</si>
  <si>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</si>
  <si>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</si>
  <si>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</si>
  <si>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</si>
  <si>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</si>
  <si>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</si>
  <si>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</si>
  <si>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</si>
  <si>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</si>
  <si>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</si>
  <si>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</si>
  <si>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</si>
  <si>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</si>
  <si>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</si>
  <si>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</si>
  <si>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</si>
  <si>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</si>
  <si>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</si>
  <si>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</si>
  <si>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</si>
  <si>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</si>
  <si>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</si>
  <si>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</si>
  <si>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</si>
  <si>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</si>
  <si>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</si>
  <si>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</si>
  <si>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</si>
  <si>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</si>
  <si>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</si>
  <si>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</si>
  <si>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</si>
  <si>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</si>
  <si>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</si>
  <si>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</si>
  <si>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</si>
  <si>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</si>
  <si>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</si>
  <si>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</si>
  <si>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</si>
  <si>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</si>
  <si>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</si>
  <si>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</si>
  <si>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</si>
  <si>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</si>
  <si>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</si>
  <si>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</si>
  <si>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</si>
  <si>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</si>
  <si>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</si>
  <si>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</si>
  <si>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</si>
  <si>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</si>
  <si>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</si>
  <si>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</si>
  <si>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</si>
  <si>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</si>
  <si>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</si>
  <si>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</si>
  <si>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</si>
  <si>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</si>
  <si>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</si>
  <si>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</si>
  <si>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</si>
  <si>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</si>
  <si>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</si>
  <si>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</si>
  <si>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</si>
  <si>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</si>
  <si>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</si>
  <si>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</si>
  <si>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</si>
  <si>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</si>
  <si>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</si>
  <si>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</si>
  <si>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</si>
  <si>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</si>
  <si>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</si>
  <si>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</si>
  <si>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</si>
  <si>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</si>
  <si>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</si>
  <si>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</si>
  <si>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</si>
  <si>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</si>
  <si>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</si>
  <si>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</si>
  <si>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</si>
  <si>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</si>
  <si>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</si>
  <si>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</si>
  <si>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</si>
  <si>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</si>
  <si>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</si>
  <si>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</si>
  <si>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</si>
  <si>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</si>
  <si>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</si>
  <si>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</si>
  <si>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</si>
  <si>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</si>
  <si>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</si>
  <si>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</si>
  <si>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</si>
  <si>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</si>
  <si>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</si>
  <si>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</si>
  <si>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</si>
  <si>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</si>
  <si>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</si>
  <si>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</si>
  <si>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</si>
  <si>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</si>
  <si>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</si>
  <si>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</si>
  <si>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</si>
  <si>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</si>
  <si>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</si>
  <si>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</si>
  <si>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</si>
  <si>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</si>
  <si>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</si>
  <si>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</si>
  <si>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</si>
  <si>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</si>
  <si>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</si>
  <si>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</si>
  <si>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</si>
  <si>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</si>
  <si>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</si>
  <si>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</si>
  <si>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</si>
  <si>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</si>
  <si>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</si>
  <si>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</si>
  <si>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</si>
  <si>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</si>
  <si>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</si>
  <si>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</si>
  <si>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</si>
  <si>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</si>
  <si>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</si>
  <si>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</si>
  <si>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</si>
  <si>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</si>
  <si>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</si>
  <si>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</si>
  <si>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</si>
  <si>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</si>
  <si>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</si>
  <si>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</si>
  <si>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</si>
  <si>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</si>
  <si>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</si>
  <si>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</si>
  <si>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</si>
  <si>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</si>
  <si>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</si>
  <si>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</si>
  <si>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</si>
  <si>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</si>
  <si>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</si>
  <si>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</si>
  <si>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</si>
  <si>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</si>
  <si>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</si>
  <si>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</si>
  <si>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</si>
  <si>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</si>
  <si>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</si>
  <si>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</si>
  <si>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</si>
  <si>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</si>
  <si>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</si>
  <si>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</si>
  <si>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</si>
  <si>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</si>
  <si>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</si>
  <si>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</si>
  <si>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</si>
  <si>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</si>
  <si>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</si>
  <si>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</si>
  <si>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</si>
  <si>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</si>
  <si>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</si>
  <si>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</si>
  <si>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</si>
  <si>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</si>
  <si>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</si>
  <si>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</si>
  <si>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</si>
  <si>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</si>
  <si>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</si>
  <si>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</si>
  <si>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</si>
  <si>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</si>
  <si>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</si>
  <si>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</si>
  <si>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</si>
  <si>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</si>
  <si>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</si>
  <si>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</si>
  <si>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</si>
  <si>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</si>
  <si>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</si>
  <si>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</si>
  <si>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</si>
  <si>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</si>
  <si>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</si>
  <si>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</si>
  <si>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</si>
  <si>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</si>
  <si>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</si>
  <si>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</si>
  <si>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</si>
  <si>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</si>
  <si>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</si>
  <si>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</si>
  <si>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</si>
  <si>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</si>
  <si>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</si>
  <si>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</si>
  <si>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</si>
  <si>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</si>
  <si>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</si>
  <si>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</si>
  <si>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</si>
  <si>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</si>
  <si>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</si>
  <si>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</si>
  <si>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</si>
  <si>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</si>
  <si>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</si>
  <si>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</si>
  <si>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</si>
  <si>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</si>
  <si>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</si>
  <si>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</si>
  <si>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</si>
  <si>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</si>
  <si>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</si>
  <si>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</si>
  <si>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</si>
  <si>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</si>
  <si>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</si>
  <si>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</si>
  <si>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</si>
  <si>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</si>
  <si>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</si>
  <si>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</si>
  <si>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</si>
  <si>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</si>
  <si>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</si>
  <si>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</si>
  <si>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</si>
  <si>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</si>
  <si>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</si>
  <si>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</si>
  <si>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</si>
  <si>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</si>
  <si>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</si>
  <si>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</si>
  <si>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</si>
  <si>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</si>
  <si>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</si>
  <si>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</si>
  <si>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</si>
  <si>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</si>
  <si>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</si>
  <si>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</si>
  <si>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</si>
  <si>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</si>
  <si>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</si>
  <si>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</si>
  <si>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</si>
  <si>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</si>
  <si>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</si>
  <si>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</si>
  <si>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</si>
  <si>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</si>
  <si>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</si>
  <si>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</si>
  <si>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</si>
  <si>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</si>
  <si>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</si>
  <si>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</si>
  <si>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</si>
  <si>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</si>
  <si>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</si>
  <si>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</si>
  <si>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</si>
  <si>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</si>
  <si>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</si>
  <si>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</si>
  <si>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</si>
  <si>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</si>
  <si>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</si>
  <si>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</si>
  <si>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</si>
  <si>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</si>
  <si>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</si>
  <si>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</si>
  <si>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</si>
  <si>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</si>
  <si>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</si>
  <si>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</si>
  <si>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</si>
  <si>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</si>
  <si>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</si>
  <si>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</si>
  <si>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</si>
  <si>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</si>
  <si>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</si>
  <si>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</si>
  <si>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</si>
  <si>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</si>
  <si>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</si>
  <si>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</si>
  <si>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</si>
  <si>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</si>
  <si>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</si>
  <si>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</si>
  <si>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</si>
  <si>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</si>
  <si>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</si>
  <si>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</si>
  <si>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</si>
  <si>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</si>
  <si>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</si>
  <si>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</si>
  <si>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</si>
  <si>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</si>
  <si>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</si>
  <si>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</si>
  <si>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</si>
  <si>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</si>
  <si>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</si>
  <si>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</si>
  <si>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</si>
  <si>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</si>
  <si>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</si>
  <si>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</si>
  <si>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</si>
  <si>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</si>
  <si>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</si>
  <si>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</si>
  <si>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</si>
  <si>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</si>
  <si>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</si>
  <si>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</si>
  <si>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</si>
  <si>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</si>
  <si>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</si>
  <si>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</si>
  <si>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</si>
  <si>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</si>
  <si>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</si>
  <si>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</si>
  <si>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</si>
  <si>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</si>
  <si>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</si>
  <si>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</si>
  <si>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</si>
  <si>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</si>
  <si>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</si>
  <si>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</si>
  <si>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</si>
  <si>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</si>
  <si>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</si>
  <si>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</si>
  <si>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</si>
  <si>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</si>
  <si>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</si>
  <si>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</si>
  <si>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</si>
  <si>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</si>
  <si>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</si>
  <si>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</si>
  <si>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</si>
  <si>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</si>
  <si>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</si>
  <si>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</si>
  <si>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</si>
  <si>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</si>
  <si>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</si>
  <si>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</si>
  <si>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</si>
  <si>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</si>
  <si>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</si>
  <si>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</si>
  <si>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</si>
  <si>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</si>
  <si>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</si>
  <si>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</si>
  <si>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</si>
  <si>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</si>
  <si>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</si>
  <si>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</si>
  <si>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</si>
  <si>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</si>
  <si>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</si>
  <si>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</si>
  <si>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</si>
  <si>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</si>
  <si>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</si>
  <si>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</si>
  <si>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</si>
  <si>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</si>
  <si>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</si>
  <si>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</si>
  <si>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</si>
  <si>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</si>
  <si>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</si>
  <si>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</si>
  <si>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</si>
  <si>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</si>
  <si>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</si>
  <si>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</si>
  <si>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</si>
  <si>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</si>
  <si>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</si>
  <si>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</si>
  <si>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</si>
  <si>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</si>
  <si>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</si>
  <si>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</si>
  <si>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</si>
  <si>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</si>
  <si>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</si>
  <si>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</si>
  <si>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</si>
  <si>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</si>
  <si>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</si>
  <si>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</si>
  <si>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</si>
  <si>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</si>
  <si>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</si>
  <si>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</si>
  <si>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</si>
  <si>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</si>
  <si>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</si>
  <si>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</si>
  <si>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</si>
  <si>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</si>
  <si>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</si>
  <si>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</si>
  <si>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</si>
  <si>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</si>
  <si>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</si>
  <si>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</si>
  <si>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</si>
  <si>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</si>
  <si>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</si>
  <si>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</si>
  <si>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</si>
  <si>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</si>
  <si>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</si>
  <si>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</si>
  <si>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</si>
  <si>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</si>
  <si>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</si>
  <si>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</si>
  <si>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</si>
  <si>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</si>
  <si>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</si>
  <si>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</si>
  <si>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</si>
  <si>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</si>
  <si>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</si>
  <si>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</si>
  <si>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</si>
  <si>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</si>
  <si>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</si>
  <si>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</si>
  <si>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</si>
  <si>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</si>
  <si>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</si>
  <si>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</si>
  <si>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</si>
  <si>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</si>
  <si>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</si>
  <si>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</si>
  <si>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</si>
  <si>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</si>
  <si>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</si>
  <si>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</si>
  <si>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</si>
  <si>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</si>
  <si>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</si>
  <si>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</si>
  <si>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</si>
  <si>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</si>
  <si>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</si>
  <si>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</si>
  <si>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</si>
  <si>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</si>
  <si>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</si>
  <si>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</si>
  <si>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</si>
  <si>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</si>
  <si>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</si>
  <si>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</si>
  <si>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</si>
  <si>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</si>
  <si>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</si>
  <si>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</si>
  <si>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</si>
  <si>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</si>
  <si>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</si>
  <si>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</si>
  <si>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</si>
  <si>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</si>
  <si>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</si>
  <si>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</si>
  <si>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</si>
  <si>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</si>
  <si>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</si>
  <si>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</si>
  <si>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</si>
  <si>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</si>
  <si>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</si>
  <si>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</si>
  <si>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</si>
  <si>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</si>
  <si>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</si>
  <si>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</si>
  <si>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</si>
  <si>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</si>
  <si>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</si>
  <si>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</si>
  <si>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</si>
  <si>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</si>
  <si>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</si>
  <si>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</si>
  <si>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</si>
  <si>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</si>
  <si>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</si>
  <si>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</si>
  <si>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</si>
  <si>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</si>
  <si>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</si>
  <si>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</si>
  <si>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</si>
  <si>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</si>
  <si>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</si>
  <si>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</si>
  <si>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</si>
  <si>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</si>
  <si>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</si>
  <si>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</si>
  <si>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</si>
  <si>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</si>
  <si>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</si>
  <si>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</si>
  <si>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</si>
  <si>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</si>
  <si>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</si>
  <si>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</si>
  <si>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</si>
  <si>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</si>
  <si>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</si>
  <si>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</si>
  <si>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</si>
  <si>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</si>
  <si>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</si>
  <si>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</si>
  <si>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</si>
  <si>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</si>
  <si>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</si>
  <si>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</si>
  <si>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</si>
  <si>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</si>
  <si>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</si>
  <si>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</si>
  <si>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</si>
  <si>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</si>
  <si>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</si>
  <si>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</si>
  <si>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</si>
  <si>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</si>
  <si>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</si>
  <si>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</si>
  <si>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</si>
  <si>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</si>
  <si>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</si>
  <si>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</si>
  <si>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</si>
  <si>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</si>
  <si>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</si>
  <si>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</si>
  <si>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</si>
  <si>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</si>
  <si>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</si>
  <si>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</si>
  <si>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</si>
  <si>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</si>
  <si>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</si>
  <si>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</si>
  <si>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</si>
  <si>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</si>
  <si>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</si>
  <si>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</si>
  <si>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</si>
  <si>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</si>
  <si>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</si>
  <si>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</si>
  <si>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</si>
  <si>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</si>
  <si>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</si>
  <si>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</si>
  <si>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</si>
  <si>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</si>
  <si>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</si>
  <si>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</si>
  <si>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</si>
  <si>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</si>
  <si>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</si>
  <si>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</si>
  <si>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</si>
  <si>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</si>
  <si>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</si>
  <si>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</si>
  <si>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</si>
  <si>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</si>
  <si>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</si>
  <si>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</si>
  <si>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</si>
  <si>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</si>
  <si>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</si>
  <si>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</si>
  <si>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</si>
  <si>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</si>
  <si>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</si>
  <si>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</si>
  <si>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</si>
  <si>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</si>
  <si>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</si>
  <si>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</si>
  <si>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</si>
  <si>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</si>
  <si>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</si>
  <si>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</si>
  <si>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</si>
  <si>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</si>
  <si>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</si>
  <si>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</si>
  <si>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</si>
  <si>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</si>
  <si>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</si>
  <si>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</si>
  <si>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</si>
  <si>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</si>
  <si>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</si>
  <si>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</si>
  <si>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</si>
  <si>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</si>
  <si>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</si>
  <si>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</si>
  <si>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</si>
  <si>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</si>
  <si>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</si>
  <si>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</si>
  <si>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</si>
  <si>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</si>
  <si>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</si>
  <si>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</si>
  <si>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</si>
  <si>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</si>
  <si>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</si>
  <si>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</si>
  <si>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</si>
  <si>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</si>
  <si>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</si>
  <si>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</si>
  <si>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</si>
  <si>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</si>
  <si>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</si>
  <si>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</si>
  <si>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</si>
  <si>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</si>
  <si>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</si>
  <si>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</si>
  <si>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</si>
  <si>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</si>
  <si>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</si>
  <si>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</si>
  <si>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</si>
  <si>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</si>
  <si>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</si>
  <si>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</si>
  <si>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</si>
  <si>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</si>
  <si>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</si>
  <si>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</si>
  <si>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</si>
  <si>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</si>
  <si>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</si>
  <si>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</si>
  <si>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</si>
  <si>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</si>
  <si>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</si>
  <si>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</si>
  <si>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</si>
  <si>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</si>
  <si>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</si>
  <si>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</si>
  <si>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</si>
  <si>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</si>
  <si>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</si>
  <si>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</si>
  <si>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</si>
  <si>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</si>
  <si>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</si>
  <si>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</si>
  <si>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</si>
  <si>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</si>
  <si>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</si>
  <si>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</si>
  <si>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</si>
  <si>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</si>
  <si>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</si>
  <si>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</si>
  <si>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</si>
  <si>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</si>
  <si>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</si>
  <si>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</si>
  <si>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</si>
  <si>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</si>
  <si>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</si>
  <si>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</si>
  <si>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</si>
  <si>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</si>
  <si>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</si>
  <si>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</si>
  <si>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</si>
  <si>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</si>
  <si>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</si>
  <si>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</si>
  <si>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</si>
  <si>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</si>
  <si>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</si>
  <si>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</si>
  <si>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</si>
  <si>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</si>
  <si>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</si>
  <si>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</si>
  <si>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</si>
  <si>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</si>
  <si>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</si>
  <si>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</si>
  <si>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</si>
  <si>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</si>
  <si>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</si>
  <si>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</si>
  <si>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</si>
  <si>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</si>
  <si>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</si>
  <si>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</si>
  <si>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</si>
  <si>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</si>
  <si>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</si>
  <si>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</si>
  <si>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</si>
  <si>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</si>
  <si>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</si>
  <si>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</si>
  <si>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</si>
  <si>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</si>
  <si>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</si>
  <si>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</si>
  <si>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</si>
  <si>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</si>
  <si>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</si>
  <si>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</si>
  <si>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</si>
  <si>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</si>
  <si>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</si>
  <si>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</si>
  <si>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</si>
  <si>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</si>
  <si>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</si>
  <si>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</si>
  <si>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</si>
  <si>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</si>
  <si>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</si>
  <si>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</si>
  <si>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</si>
  <si>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</si>
  <si>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</si>
  <si>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</si>
  <si>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</si>
  <si>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</si>
  <si>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</si>
  <si>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</si>
  <si>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</si>
  <si>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</si>
  <si>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</si>
  <si>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</si>
  <si>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</si>
  <si>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</si>
  <si>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</si>
  <si>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</si>
  <si>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</si>
  <si>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</si>
  <si>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</si>
  <si>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</si>
  <si>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</si>
  <si>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</si>
  <si>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</si>
  <si>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</si>
  <si>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</si>
  <si>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</si>
  <si>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</si>
  <si>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</si>
  <si>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</si>
  <si>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</si>
  <si>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</si>
  <si>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</si>
  <si>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</si>
  <si>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</si>
  <si>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</si>
  <si>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</si>
  <si>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</si>
  <si>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</si>
  <si>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</si>
  <si>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</si>
  <si>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</si>
  <si>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</si>
  <si>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</si>
  <si>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</si>
  <si>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</si>
  <si>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</si>
  <si>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</si>
  <si>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</si>
  <si>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</si>
  <si>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</si>
  <si>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</si>
  <si>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</si>
  <si>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</si>
  <si>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</si>
  <si>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</si>
  <si>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</si>
  <si>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</si>
  <si>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</si>
  <si>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</si>
  <si>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</si>
  <si>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</si>
  <si>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</si>
  <si>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</si>
  <si>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</si>
  <si>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</si>
  <si>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</si>
  <si>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</si>
  <si>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</si>
  <si>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</si>
  <si>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</si>
  <si>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</si>
  <si>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</si>
  <si>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</si>
  <si>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</si>
  <si>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</si>
  <si>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</si>
  <si>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</si>
  <si>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</si>
  <si>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</si>
  <si>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</si>
  <si>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</si>
  <si>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</si>
  <si>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</si>
  <si>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</si>
  <si>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</si>
  <si>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</si>
  <si>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</si>
  <si>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</si>
  <si>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</si>
  <si>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</si>
  <si>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</si>
  <si>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</si>
  <si>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</si>
  <si>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</si>
  <si>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</si>
  <si>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</si>
  <si>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</si>
  <si>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</si>
  <si>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</si>
  <si>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</si>
  <si>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</si>
  <si>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</si>
  <si>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</si>
  <si>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</si>
  <si>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</si>
  <si>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</si>
  <si>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</si>
  <si>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</si>
  <si>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</si>
  <si>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</si>
  <si>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</si>
  <si>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</si>
  <si>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</si>
  <si>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</si>
  <si>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</si>
  <si>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</si>
  <si>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</si>
  <si>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</si>
  <si>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</si>
  <si>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</si>
  <si>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</si>
  <si>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</si>
  <si>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</si>
  <si>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</si>
  <si>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</si>
  <si>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</si>
  <si>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</si>
  <si>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</si>
  <si>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</si>
  <si>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</si>
  <si>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</si>
  <si>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</si>
  <si>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</si>
  <si>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</si>
  <si>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</si>
  <si>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</si>
  <si>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</si>
  <si>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</si>
  <si>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</si>
  <si>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</si>
  <si>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</si>
  <si>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</si>
  <si>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</si>
  <si>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</si>
  <si>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</si>
  <si>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</si>
  <si>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</si>
  <si>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</si>
  <si>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</si>
  <si>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</si>
  <si>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</si>
  <si>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</si>
  <si>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</si>
  <si>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</si>
  <si>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</si>
  <si>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</si>
  <si>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</si>
  <si>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</si>
  <si>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</si>
  <si>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</si>
  <si>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</si>
  <si>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</si>
  <si>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</si>
  <si>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</si>
  <si>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</si>
  <si>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</si>
  <si>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</si>
  <si>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</si>
  <si>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</si>
  <si>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</si>
  <si>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</si>
  <si>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</si>
  <si>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</si>
  <si>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</si>
  <si>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</si>
  <si>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</si>
  <si>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</si>
  <si>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</si>
  <si>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</si>
  <si>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</si>
  <si>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</si>
  <si>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</si>
  <si>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</si>
  <si>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</si>
  <si>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</si>
  <si>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</si>
  <si>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</si>
  <si>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</si>
  <si>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</si>
  <si>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</si>
  <si>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</si>
  <si>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</si>
  <si>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</si>
  <si>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</si>
  <si>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</si>
  <si>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</si>
  <si>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</si>
  <si>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</si>
  <si>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</si>
  <si>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</si>
  <si>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</si>
  <si>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</si>
  <si>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</si>
  <si>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</si>
  <si>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</si>
  <si>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</si>
  <si>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</si>
  <si>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</si>
  <si>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</si>
  <si>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</si>
  <si>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</si>
  <si>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</si>
  <si>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</si>
  <si>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</si>
  <si>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</si>
  <si>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</si>
  <si>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</si>
  <si>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</si>
  <si>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</si>
  <si>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</si>
  <si>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</si>
  <si>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</si>
  <si>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</si>
  <si>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</si>
  <si>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</si>
  <si>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</si>
  <si>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</si>
  <si>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</si>
  <si>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</si>
  <si>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</si>
  <si>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</si>
  <si>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</si>
  <si>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</si>
  <si>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</si>
  <si>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</si>
  <si>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</si>
  <si>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</si>
  <si>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</si>
  <si>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</si>
  <si>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</si>
  <si>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</si>
  <si>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</si>
  <si>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</si>
  <si>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</si>
  <si>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</si>
  <si>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</si>
  <si>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</si>
  <si>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</si>
  <si>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</si>
  <si>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</si>
  <si>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</si>
  <si>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</si>
  <si>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</si>
  <si>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</si>
  <si>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</si>
  <si>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</si>
  <si>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</si>
  <si>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</si>
  <si>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</si>
  <si>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</si>
  <si>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</si>
  <si>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</si>
  <si>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</si>
  <si>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</si>
  <si>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</si>
  <si>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</si>
  <si>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</si>
  <si>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</si>
  <si>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</si>
  <si>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</si>
  <si>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</si>
  <si>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</si>
  <si>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</si>
  <si>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</si>
  <si>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</si>
  <si>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</si>
  <si>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</si>
  <si>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</si>
  <si>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</si>
  <si>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</si>
  <si>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</si>
  <si>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</si>
  <si>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</si>
  <si>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</si>
  <si>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</si>
  <si>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</si>
  <si>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</si>
  <si>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</si>
  <si>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</si>
  <si>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</si>
  <si>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</si>
  <si>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</si>
  <si>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</si>
  <si>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</si>
  <si>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</si>
  <si>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</si>
  <si>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</si>
  <si>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</si>
  <si>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</si>
  <si>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</si>
  <si>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</si>
  <si>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</si>
  <si>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</si>
  <si>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</si>
  <si>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</si>
  <si>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</si>
  <si>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</si>
  <si>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</si>
  <si>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</si>
  <si>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</si>
  <si>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</si>
  <si>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</si>
  <si>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</si>
  <si>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</si>
  <si>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</si>
  <si>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</si>
  <si>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</si>
  <si>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</si>
  <si>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</si>
  <si>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</si>
  <si>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</si>
  <si>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</si>
  <si>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</si>
  <si>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</si>
  <si>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</si>
  <si>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</si>
  <si>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</si>
  <si>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</si>
  <si>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</si>
  <si>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</si>
  <si>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</si>
  <si>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</si>
  <si>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</si>
  <si>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</si>
  <si>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</si>
  <si>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</si>
  <si>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</si>
  <si>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</si>
  <si>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</si>
  <si>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</si>
  <si>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</si>
  <si>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</si>
  <si>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</si>
  <si>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</si>
  <si>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</si>
  <si>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</si>
  <si>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</si>
  <si>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</si>
  <si>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</si>
  <si>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</si>
  <si>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</si>
  <si>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</si>
  <si>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</si>
  <si>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</si>
  <si>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</si>
  <si>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</si>
  <si>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</si>
  <si>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</si>
  <si>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</si>
  <si>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</si>
  <si>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</si>
  <si>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</si>
  <si>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</si>
  <si>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</si>
  <si>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</si>
  <si>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</si>
  <si>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</si>
  <si>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</si>
  <si>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</si>
  <si>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</si>
  <si>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</si>
  <si>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</si>
  <si>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</si>
  <si>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</si>
  <si>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</si>
  <si>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</si>
  <si>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</si>
  <si>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</si>
  <si>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</si>
  <si>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</si>
  <si>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</si>
  <si>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</si>
  <si>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</si>
  <si>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</si>
  <si>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</si>
  <si>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</si>
  <si>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</si>
  <si>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</si>
  <si>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</si>
  <si>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</si>
  <si>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</si>
  <si>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</si>
  <si>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</si>
  <si>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</si>
  <si>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</si>
  <si>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</si>
  <si>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</si>
  <si>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</si>
  <si>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</si>
  <si>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</si>
  <si>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</si>
  <si>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</si>
  <si>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</si>
  <si>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</si>
  <si>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</si>
  <si>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</si>
  <si>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</si>
  <si>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</si>
  <si>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</si>
  <si>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</si>
  <si>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</si>
  <si>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</si>
  <si>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</si>
  <si>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</si>
  <si>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</si>
  <si>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</si>
  <si>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</si>
  <si>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</si>
  <si>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</si>
  <si>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</si>
  <si>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</si>
  <si>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</si>
  <si>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</si>
  <si>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</si>
  <si>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</si>
  <si>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</si>
  <si>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</si>
  <si>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</si>
  <si>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</si>
  <si>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</si>
  <si>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</si>
  <si>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</si>
  <si>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</si>
  <si>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</si>
  <si>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</si>
  <si>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</si>
  <si>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</si>
  <si>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</si>
  <si>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</si>
  <si>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</si>
  <si>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</si>
  <si>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</si>
  <si>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</si>
  <si>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</si>
  <si>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</si>
  <si>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</si>
  <si>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</si>
  <si>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</si>
  <si>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</si>
  <si>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</si>
  <si>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</si>
  <si>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</si>
  <si>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</si>
  <si>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</si>
  <si>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</si>
  <si>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</si>
  <si>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</si>
  <si>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</si>
  <si>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</si>
  <si>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</si>
  <si>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</si>
  <si>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</si>
  <si>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</si>
  <si>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</si>
  <si>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</si>
  <si>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</si>
  <si>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</si>
  <si>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</si>
  <si>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</si>
  <si>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</si>
  <si>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</si>
  <si>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</si>
  <si>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</si>
  <si>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</si>
  <si>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</si>
  <si>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</si>
  <si>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</si>
  <si>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</si>
  <si>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</si>
  <si>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</si>
  <si>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</si>
  <si>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</si>
  <si>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</si>
  <si>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</si>
  <si>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</si>
  <si>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</si>
  <si>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</si>
  <si>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</si>
  <si>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</si>
  <si>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</si>
  <si>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</si>
  <si>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</si>
  <si>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</si>
  <si>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</si>
  <si>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</si>
  <si>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</si>
  <si>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</si>
  <si>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</si>
  <si>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</si>
  <si>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</si>
  <si>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</si>
  <si>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</si>
  <si>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</si>
  <si>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</si>
  <si>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</si>
  <si>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</si>
  <si>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</si>
  <si>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</si>
  <si>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</si>
  <si>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</si>
  <si>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</si>
  <si>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</si>
  <si>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</si>
  <si>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</si>
  <si>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</si>
  <si>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</si>
  <si>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</si>
  <si>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</si>
  <si>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</si>
  <si>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</si>
  <si>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</si>
  <si>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</si>
  <si>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</si>
  <si>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</si>
  <si>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</si>
  <si>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</si>
  <si>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</si>
  <si>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</si>
  <si>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</si>
  <si>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</si>
  <si>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</si>
  <si>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</si>
  <si>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</si>
  <si>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</si>
  <si>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</si>
  <si>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</si>
  <si>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</si>
  <si>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</si>
  <si>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</si>
  <si>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</si>
  <si>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</si>
  <si>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</si>
  <si>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</si>
  <si>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</si>
  <si>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</si>
  <si>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</si>
  <si>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</si>
  <si>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</si>
  <si>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</si>
  <si>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</si>
  <si>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</si>
  <si>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</si>
  <si>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</si>
  <si>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</si>
  <si>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</si>
  <si>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</si>
  <si>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</si>
  <si>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</si>
  <si>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</si>
  <si>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</si>
  <si>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</si>
  <si>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</si>
  <si>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</si>
  <si>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</si>
  <si>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</si>
  <si>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</si>
  <si>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</si>
  <si>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</si>
  <si>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</si>
  <si>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</si>
  <si>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</si>
  <si>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</si>
  <si>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</si>
  <si>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</si>
  <si>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</si>
  <si>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</si>
  <si>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</si>
  <si>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</si>
  <si>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</si>
  <si>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</si>
  <si>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</si>
  <si>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</si>
  <si>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</si>
  <si>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</si>
  <si>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</si>
  <si>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</si>
  <si>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</si>
  <si>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</si>
  <si>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</si>
  <si>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</si>
  <si>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</si>
  <si>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</si>
  <si>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</si>
  <si>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</si>
  <si>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</si>
  <si>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</si>
  <si>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</si>
  <si>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</si>
  <si>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</si>
  <si>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</si>
  <si>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</si>
  <si>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</si>
  <si>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</si>
  <si>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</si>
  <si>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</si>
  <si>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</si>
  <si>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</si>
  <si>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</si>
  <si>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</si>
  <si>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</si>
  <si>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</si>
  <si>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</si>
  <si>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</si>
  <si>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</si>
  <si>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</si>
  <si>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</si>
  <si>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</si>
  <si>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</si>
  <si>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</si>
  <si>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</si>
  <si>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</si>
  <si>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</si>
  <si>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</si>
  <si>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</si>
  <si>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</si>
  <si>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</si>
  <si>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</si>
  <si>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</si>
  <si>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</si>
  <si>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</si>
  <si>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</si>
  <si>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</si>
  <si>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</si>
  <si>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</si>
  <si>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</si>
  <si>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</si>
  <si>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</si>
  <si>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</si>
  <si>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</si>
  <si>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</si>
  <si>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</si>
  <si>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</si>
  <si>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</si>
  <si>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</si>
  <si>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</si>
  <si>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</si>
  <si>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</si>
  <si>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</si>
  <si>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</si>
  <si>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</si>
  <si>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</si>
  <si>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</si>
  <si>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</si>
  <si>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</si>
  <si>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</si>
  <si>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</si>
  <si>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</si>
  <si>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</si>
  <si>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</si>
  <si>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</si>
  <si>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</si>
  <si>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</si>
  <si>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</si>
  <si>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</si>
  <si>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</si>
  <si>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</si>
  <si>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</si>
  <si>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</si>
  <si>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</si>
  <si>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</si>
  <si>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</si>
  <si>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</si>
  <si>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</si>
  <si>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</si>
  <si>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</si>
  <si>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</si>
  <si>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</si>
  <si>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</si>
  <si>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</si>
  <si>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</si>
  <si>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</si>
  <si>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</si>
  <si>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</si>
  <si>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</si>
  <si>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</si>
  <si>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</si>
  <si>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</si>
  <si>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</si>
  <si>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</si>
  <si>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</si>
  <si>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</si>
  <si>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</si>
  <si>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</si>
  <si>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</si>
  <si>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</si>
  <si>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</si>
  <si>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</si>
  <si>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</si>
  <si>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</si>
  <si>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</si>
  <si>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</si>
  <si>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</si>
  <si>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</si>
  <si>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</si>
  <si>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</si>
  <si>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</si>
  <si>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</si>
  <si>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</si>
  <si>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</si>
  <si>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</si>
  <si>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</si>
  <si>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</si>
  <si>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</si>
  <si>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</si>
  <si>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</si>
  <si>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</si>
  <si>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</si>
  <si>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</si>
  <si>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</si>
  <si>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</si>
  <si>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</si>
  <si>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</si>
  <si>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</si>
  <si>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</si>
  <si>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</si>
  <si>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</si>
  <si>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</si>
  <si>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</si>
  <si>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</si>
  <si>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</si>
  <si>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</si>
  <si>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</si>
  <si>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</si>
  <si>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</si>
  <si>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</si>
  <si>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</si>
  <si>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</si>
  <si>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</si>
  <si>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</si>
  <si>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</si>
  <si>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</si>
  <si>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</si>
  <si>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</si>
  <si>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</si>
  <si>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</si>
  <si>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</si>
  <si>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</si>
  <si>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</si>
  <si>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</si>
  <si>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</si>
  <si>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</si>
  <si>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</si>
  <si>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</si>
  <si>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</si>
  <si>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</si>
  <si>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</si>
  <si>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</si>
  <si>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</si>
  <si>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</si>
  <si>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</si>
  <si>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</si>
  <si>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</si>
  <si>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</si>
  <si>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</si>
  <si>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</si>
  <si>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</si>
  <si>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</si>
  <si>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</si>
  <si>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</si>
  <si>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</si>
  <si>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</si>
  <si>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</si>
  <si>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</si>
  <si>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</si>
  <si>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</si>
  <si>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</si>
  <si>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</si>
  <si>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</si>
  <si>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</si>
  <si>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</si>
  <si>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</si>
  <si>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</si>
  <si>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</si>
  <si>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</si>
  <si>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</si>
  <si>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</si>
  <si>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</si>
  <si>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</si>
  <si>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</si>
  <si>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</si>
  <si>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</si>
  <si>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</si>
  <si>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</si>
  <si>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</si>
  <si>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</si>
  <si>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</si>
  <si>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</si>
  <si>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</si>
  <si>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</si>
  <si>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</si>
  <si>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</si>
  <si>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</si>
  <si>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</si>
  <si>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</si>
  <si>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</si>
  <si>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</si>
  <si>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</si>
  <si>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</si>
  <si>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</si>
  <si>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</si>
  <si>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</si>
  <si>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</si>
  <si>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</si>
  <si>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</si>
  <si>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</si>
  <si>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</si>
  <si>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</si>
  <si>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</si>
  <si>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</si>
  <si>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</si>
  <si>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</si>
  <si>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</si>
  <si>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</si>
  <si>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</si>
  <si>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</si>
  <si>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</si>
  <si>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</si>
  <si>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</si>
  <si>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</si>
  <si>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</si>
  <si>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</si>
  <si>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</si>
  <si>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</si>
  <si>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</si>
  <si>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</si>
  <si>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</si>
  <si>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</si>
  <si>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</si>
  <si>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</si>
  <si>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</si>
  <si>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</si>
  <si>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</si>
  <si>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</si>
  <si>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</si>
  <si>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</si>
  <si>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</si>
  <si>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</si>
  <si>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</si>
  <si>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</si>
  <si>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</si>
  <si>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</si>
  <si>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</si>
  <si>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</si>
  <si>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</si>
  <si>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</si>
  <si>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</si>
  <si>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</si>
  <si>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</si>
  <si>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</si>
  <si>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</si>
  <si>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</si>
  <si>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</si>
  <si>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</si>
  <si>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</si>
  <si>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</si>
  <si>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</si>
  <si>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</si>
  <si>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</si>
  <si>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</si>
  <si>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</si>
  <si>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</si>
  <si>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</si>
  <si>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</si>
  <si>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</si>
  <si>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</si>
  <si>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</si>
  <si>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</si>
  <si>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</si>
  <si>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</si>
  <si>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</si>
  <si>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</si>
  <si>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</si>
  <si>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</si>
  <si>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</si>
  <si>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</si>
  <si>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</si>
  <si>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</si>
  <si>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</si>
  <si>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</si>
  <si>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</si>
  <si>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</si>
  <si>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</si>
  <si>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</si>
  <si>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</si>
  <si>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</si>
  <si>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</si>
  <si>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</si>
  <si>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</si>
  <si>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</si>
  <si>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</si>
  <si>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</si>
  <si>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</si>
  <si>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</si>
  <si>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</si>
  <si>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</si>
  <si>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</si>
  <si>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</si>
  <si>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</si>
  <si>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</si>
  <si>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</si>
  <si>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</si>
  <si>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</si>
  <si>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</si>
  <si>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</si>
  <si>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</si>
  <si>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</si>
  <si>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</si>
  <si>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</si>
  <si>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</si>
  <si>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</si>
  <si>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</si>
  <si>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</si>
  <si>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</si>
  <si>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</si>
  <si>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</si>
  <si>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</si>
  <si>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</si>
  <si>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</si>
  <si>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</si>
  <si>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</si>
  <si>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</si>
  <si>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</si>
  <si>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</si>
  <si>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</si>
  <si>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</si>
  <si>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</si>
  <si>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</si>
  <si>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</si>
  <si>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</si>
  <si>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</si>
  <si>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</si>
  <si>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</si>
  <si>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</si>
  <si>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</si>
  <si>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</si>
  <si>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</si>
  <si>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</si>
  <si>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</si>
  <si>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</si>
  <si>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</si>
  <si>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</si>
  <si>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</si>
  <si>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</si>
  <si>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</si>
  <si>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</si>
  <si>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</si>
  <si>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</si>
  <si>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</si>
  <si>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</si>
  <si>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</si>
  <si>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</si>
  <si>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</si>
  <si>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</si>
  <si>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</si>
  <si>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</si>
  <si>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</si>
  <si>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</si>
  <si>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</si>
  <si>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</si>
  <si>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</si>
  <si>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</si>
  <si>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</si>
  <si>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</si>
  <si>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</si>
  <si>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</si>
  <si>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</si>
  <si>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</si>
  <si>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</si>
  <si>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</si>
  <si>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</si>
  <si>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</si>
  <si>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</si>
  <si>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</si>
  <si>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</si>
  <si>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</si>
  <si>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</si>
  <si>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</si>
  <si>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</si>
  <si>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</si>
  <si>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</si>
  <si>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</si>
  <si>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</si>
  <si>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</si>
  <si>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</si>
  <si>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</si>
  <si>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</si>
  <si>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</si>
  <si>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</si>
  <si>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</si>
  <si>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</si>
  <si>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</si>
  <si>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</si>
  <si>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</si>
  <si>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</si>
  <si>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</si>
  <si>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</si>
  <si>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</si>
  <si>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</si>
  <si>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</si>
  <si>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</si>
  <si>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</si>
  <si>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</si>
  <si>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</si>
  <si>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</si>
  <si>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</si>
  <si>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</si>
  <si>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</si>
  <si>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</si>
  <si>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</si>
  <si>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</si>
  <si>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</si>
  <si>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</si>
  <si>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</si>
  <si>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</si>
  <si>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</si>
  <si>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</si>
  <si>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</si>
  <si>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</si>
  <si>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</si>
  <si>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</si>
  <si>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</si>
  <si>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</si>
  <si>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</si>
  <si>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</si>
  <si>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</si>
  <si>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</si>
  <si>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</si>
  <si>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</si>
  <si>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</si>
  <si>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</si>
  <si>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</si>
  <si>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</si>
  <si>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</si>
  <si>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</si>
  <si>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</si>
  <si>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</si>
  <si>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</si>
  <si>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</si>
  <si>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</si>
  <si>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</si>
  <si>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</si>
  <si>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</si>
  <si>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</si>
  <si>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</si>
  <si>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</si>
  <si>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</si>
  <si>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</si>
  <si>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</si>
  <si>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</si>
  <si>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</si>
  <si>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</si>
  <si>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</si>
  <si>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</si>
  <si>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</si>
  <si>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</si>
  <si>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</si>
  <si>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</si>
  <si>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</si>
  <si>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</si>
  <si>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</si>
  <si>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</si>
  <si>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</si>
  <si>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</si>
  <si>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</si>
  <si>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</si>
  <si>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</si>
  <si>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</si>
  <si>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</si>
  <si>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</si>
  <si>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</si>
  <si>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</si>
  <si>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</si>
  <si>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</si>
  <si>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</si>
  <si>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</si>
  <si>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</si>
  <si>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</si>
  <si>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</si>
  <si>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</si>
  <si>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</si>
  <si>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</si>
  <si>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</si>
  <si>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</si>
  <si>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</si>
  <si>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</si>
  <si>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</si>
  <si>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</si>
  <si>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</si>
  <si>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</si>
  <si>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</si>
  <si>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</si>
  <si>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</si>
  <si>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</si>
  <si>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</si>
  <si>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</si>
  <si>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</si>
  <si>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</si>
  <si>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</si>
  <si>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</si>
  <si>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</si>
  <si>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</si>
  <si>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</si>
  <si>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</si>
  <si>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</si>
  <si>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</si>
  <si>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</si>
  <si>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</si>
  <si>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</si>
  <si>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</si>
  <si>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</si>
  <si>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</si>
  <si>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</si>
  <si>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</si>
  <si>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</si>
  <si>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</si>
  <si>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</si>
  <si>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</si>
  <si>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</si>
  <si>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</si>
  <si>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</si>
  <si>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</si>
  <si>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</si>
  <si>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</si>
  <si>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</si>
  <si>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</si>
  <si>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</si>
  <si>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</si>
  <si>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</si>
  <si>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</si>
  <si>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</si>
  <si>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</si>
  <si>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</si>
  <si>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</si>
  <si>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</si>
  <si>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</si>
  <si>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</si>
  <si>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</si>
  <si>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</si>
  <si>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</si>
  <si>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</si>
  <si>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</si>
  <si>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</si>
  <si>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</si>
  <si>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</si>
  <si>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</si>
  <si>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</si>
  <si>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</si>
  <si>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</si>
  <si>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</si>
  <si>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</si>
  <si>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</si>
  <si>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</si>
  <si>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</si>
  <si>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</si>
  <si>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</si>
  <si>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</si>
  <si>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</si>
  <si>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</si>
  <si>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</si>
  <si>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</si>
  <si>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</si>
  <si>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</si>
  <si>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</si>
  <si>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</si>
  <si>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</si>
  <si>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</si>
  <si>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</si>
  <si>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</si>
  <si>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</si>
  <si>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</si>
  <si>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</si>
  <si>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</si>
  <si>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</si>
  <si>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</si>
  <si>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</si>
  <si>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</si>
  <si>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</si>
  <si>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</si>
  <si>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</si>
  <si>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</si>
  <si>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</si>
  <si>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</si>
  <si>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</si>
  <si>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</si>
  <si>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</si>
  <si>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</si>
  <si>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</si>
  <si>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</si>
  <si>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</si>
  <si>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</si>
  <si>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</si>
  <si>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</si>
  <si>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</si>
  <si>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</si>
  <si>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</si>
  <si>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</si>
  <si>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</si>
  <si>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</si>
  <si>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</si>
  <si>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</si>
  <si>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</si>
  <si>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</si>
  <si>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</si>
  <si>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</si>
  <si>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</si>
  <si>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</si>
  <si>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</si>
  <si>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</si>
  <si>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</si>
  <si>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</si>
  <si>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</si>
  <si>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</si>
  <si>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</si>
  <si>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</si>
  <si>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</si>
  <si>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</si>
  <si>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</si>
  <si>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</si>
  <si>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</si>
  <si>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</si>
  <si>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</si>
  <si>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</si>
  <si>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</si>
  <si>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</si>
  <si>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</si>
  <si>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</si>
  <si>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</si>
  <si>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</si>
  <si>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</si>
  <si>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</si>
  <si>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</si>
  <si>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</si>
  <si>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</si>
  <si>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</si>
  <si>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</si>
  <si>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</si>
  <si>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</si>
  <si>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</si>
  <si>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</si>
  <si>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</si>
  <si>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</si>
  <si>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</si>
  <si>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</si>
  <si>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</si>
  <si>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</si>
  <si>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</si>
  <si>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</si>
  <si>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</si>
  <si>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</si>
  <si>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</si>
  <si>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</si>
  <si>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</si>
  <si>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</si>
  <si>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</si>
  <si>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</si>
  <si>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</si>
  <si>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</si>
  <si>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</si>
  <si>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</si>
  <si>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</si>
  <si>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</si>
  <si>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</si>
  <si>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</si>
  <si>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</si>
  <si>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</si>
  <si>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</si>
  <si>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</si>
  <si>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</si>
  <si>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</si>
  <si>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</si>
  <si>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</si>
  <si>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</si>
  <si>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</si>
  <si>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</si>
  <si>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</si>
  <si>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</si>
  <si>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</si>
  <si>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</si>
  <si>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</si>
  <si>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</si>
  <si>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</si>
  <si>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</si>
  <si>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</si>
  <si>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</si>
  <si>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</si>
  <si>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</si>
  <si>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</si>
  <si>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</si>
  <si>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</si>
  <si>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</si>
  <si>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</si>
  <si>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</si>
  <si>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</si>
  <si>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</si>
  <si>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</si>
  <si>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</si>
  <si>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</si>
  <si>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</si>
  <si>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</si>
  <si>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</si>
  <si>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</si>
  <si>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</si>
  <si>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</si>
  <si>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</si>
  <si>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</si>
  <si>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</si>
  <si>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</si>
  <si>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</si>
  <si>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</si>
  <si>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</si>
  <si>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</si>
  <si>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</si>
  <si>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</si>
  <si>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</si>
  <si>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</si>
  <si>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</si>
  <si>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</si>
  <si>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</si>
  <si>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</si>
  <si>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</si>
  <si>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</si>
  <si>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</si>
  <si>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</si>
  <si>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</si>
  <si>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</si>
  <si>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</si>
  <si>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</si>
  <si>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</si>
  <si>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</si>
  <si>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</si>
  <si>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</si>
  <si>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</si>
  <si>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</si>
  <si>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</si>
  <si>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</si>
  <si>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</si>
  <si>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</si>
  <si>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</si>
  <si>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</si>
  <si>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</si>
  <si>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</si>
  <si>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</si>
  <si>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</si>
  <si>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</si>
  <si>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</si>
  <si>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</si>
  <si>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</si>
  <si>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</si>
  <si>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</si>
  <si>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</si>
  <si>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</si>
  <si>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</si>
  <si>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</si>
  <si>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</si>
  <si>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</si>
  <si>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</si>
  <si>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</si>
  <si>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</si>
  <si>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</si>
  <si>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</si>
  <si>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</si>
  <si>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</si>
  <si>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</si>
  <si>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</si>
  <si>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</si>
  <si>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</si>
  <si>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</si>
  <si>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</si>
  <si>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</si>
  <si>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</si>
  <si>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</si>
  <si>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</si>
  <si>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</si>
  <si>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</si>
  <si>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</si>
  <si>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</si>
  <si>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</si>
  <si>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</si>
  <si>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</si>
  <si>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</si>
  <si>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</si>
  <si>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</si>
  <si>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</si>
  <si>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</si>
  <si>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</si>
  <si>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</si>
  <si>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</si>
  <si>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</si>
  <si>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</si>
  <si>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</si>
  <si>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</si>
  <si>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</si>
  <si>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</si>
  <si>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</si>
  <si>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</si>
  <si>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</si>
  <si>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</si>
  <si>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</si>
  <si>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</si>
  <si>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</si>
  <si>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</si>
  <si>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</si>
  <si>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</si>
  <si>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</si>
  <si>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</si>
  <si>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</si>
  <si>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</si>
  <si>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</si>
  <si>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</si>
  <si>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</si>
  <si>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</si>
  <si>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</si>
  <si>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</si>
  <si>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</si>
  <si>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</si>
  <si>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</si>
  <si>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</si>
  <si>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</si>
  <si>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</si>
  <si>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</si>
  <si>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</si>
  <si>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</si>
  <si>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</si>
  <si>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</si>
  <si>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</si>
  <si>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</si>
  <si>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</si>
  <si>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</si>
  <si>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</si>
  <si>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</si>
  <si>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</si>
  <si>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</si>
  <si>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</si>
  <si>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</si>
  <si>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</si>
  <si>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</si>
  <si>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</si>
  <si>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</si>
  <si>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</si>
  <si>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</si>
  <si>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</si>
  <si>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</si>
  <si>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</si>
  <si>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</si>
  <si>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</si>
  <si>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</si>
  <si>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</si>
  <si>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</si>
  <si>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</si>
  <si>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</si>
  <si>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</si>
  <si>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</si>
  <si>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</si>
  <si>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</si>
  <si>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</si>
  <si>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</si>
  <si>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</si>
  <si>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</si>
  <si>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</si>
  <si>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</si>
  <si>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</si>
  <si>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</si>
  <si>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</si>
  <si>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</si>
  <si>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</si>
  <si>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</si>
  <si>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</si>
  <si>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</si>
  <si>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</si>
  <si>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</si>
  <si>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</si>
  <si>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</si>
  <si>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</si>
  <si>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</si>
  <si>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</si>
  <si>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</si>
  <si>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</si>
  <si>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</si>
  <si>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</si>
  <si>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</si>
  <si>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</si>
  <si>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</si>
  <si>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</si>
  <si>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</si>
  <si>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</si>
  <si>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</si>
  <si>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</si>
  <si>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</si>
  <si>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</si>
  <si>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</si>
  <si>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</si>
  <si>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</si>
  <si>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</si>
  <si>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</si>
  <si>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</si>
  <si>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</si>
  <si>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</si>
  <si>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</si>
  <si>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</si>
  <si>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</si>
  <si>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</si>
  <si>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</si>
  <si>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</si>
  <si>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</si>
  <si>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</si>
  <si>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</si>
  <si>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</si>
  <si>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</si>
  <si>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</si>
  <si>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</si>
  <si>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</si>
  <si>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</si>
  <si>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</si>
  <si>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</si>
  <si>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</si>
  <si>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</si>
  <si>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</si>
  <si>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</si>
  <si>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</si>
  <si>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</si>
  <si>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</si>
  <si>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</si>
  <si>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</si>
  <si>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</si>
  <si>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</si>
  <si>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</si>
  <si>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</si>
  <si>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</si>
  <si>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</si>
  <si>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</si>
  <si>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</si>
  <si>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</si>
  <si>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</si>
  <si>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</si>
  <si>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</si>
  <si>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</si>
  <si>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</si>
  <si>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</si>
  <si>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</si>
  <si>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</si>
  <si>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</si>
  <si>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</si>
  <si>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</si>
  <si>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</si>
  <si>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</si>
  <si>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</si>
  <si>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</si>
  <si>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</si>
  <si>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</si>
  <si>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</si>
  <si>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</si>
  <si>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</si>
  <si>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</si>
  <si>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</si>
  <si>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</si>
  <si>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</si>
  <si>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</si>
  <si>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</si>
  <si>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</si>
  <si>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</si>
  <si>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</si>
  <si>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</si>
  <si>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</si>
  <si>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</si>
  <si>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</si>
  <si>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</si>
  <si>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</si>
  <si>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</si>
  <si>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</si>
  <si>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</si>
  <si>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</si>
  <si>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</si>
  <si>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</si>
  <si>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</si>
  <si>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</si>
  <si>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</si>
  <si>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</si>
  <si>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</si>
  <si>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</si>
  <si>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</si>
  <si>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</si>
  <si>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</si>
  <si>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</si>
  <si>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</si>
  <si>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</si>
  <si>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</si>
  <si>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</si>
  <si>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</si>
  <si>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</si>
  <si>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</si>
  <si>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</si>
  <si>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</si>
  <si>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</si>
  <si>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</si>
  <si>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</si>
  <si>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</si>
  <si>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</si>
  <si>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</si>
  <si>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</si>
  <si>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</si>
  <si>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</si>
  <si>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</si>
  <si>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</si>
  <si>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</si>
  <si>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</si>
  <si>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</si>
  <si>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</si>
  <si>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</si>
  <si>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</si>
  <si>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</si>
  <si>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</si>
  <si>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</si>
  <si>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</si>
  <si>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</si>
  <si>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</si>
  <si>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</si>
  <si>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</si>
  <si>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</si>
  <si>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</si>
  <si>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</si>
  <si>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</si>
  <si>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</si>
  <si>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</si>
  <si>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</si>
  <si>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</si>
  <si>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</si>
  <si>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</si>
  <si>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</si>
  <si>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</si>
  <si>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</si>
  <si>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</si>
  <si>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</si>
  <si>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</si>
  <si>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</si>
  <si>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</si>
  <si>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</si>
  <si>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</si>
  <si>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</si>
  <si>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</si>
  <si>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</si>
  <si>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</si>
  <si>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</si>
  <si>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</si>
  <si>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</si>
  <si>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</si>
  <si>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</si>
  <si>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</si>
  <si>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</si>
  <si>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</si>
  <si>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</si>
  <si>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</si>
  <si>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</si>
  <si>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</si>
  <si>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</si>
  <si>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</si>
  <si>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</si>
  <si>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</si>
  <si>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</si>
  <si>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</si>
  <si>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</si>
  <si>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</si>
  <si>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</si>
  <si>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</si>
  <si>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</si>
  <si>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</si>
  <si>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</si>
  <si>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</si>
  <si>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</si>
  <si>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</si>
  <si>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</si>
  <si>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</si>
  <si>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</si>
  <si>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</si>
  <si>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</si>
  <si>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</si>
  <si>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</si>
  <si>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</si>
  <si>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</si>
  <si>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</si>
  <si>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</si>
  <si>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</si>
  <si>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</si>
  <si>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</si>
  <si>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</si>
  <si>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</si>
  <si>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</si>
  <si>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</si>
  <si>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</si>
  <si>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</si>
  <si>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</si>
  <si>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</si>
  <si>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</si>
  <si>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</si>
  <si>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</si>
  <si>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</si>
  <si>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</si>
  <si>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</si>
  <si>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</si>
  <si>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</si>
  <si>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</si>
  <si>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</si>
  <si>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</si>
  <si>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</si>
  <si>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</si>
  <si>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</si>
  <si>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</si>
  <si>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</si>
  <si>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</si>
  <si>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</si>
  <si>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</si>
  <si>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</si>
  <si>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</si>
  <si>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</si>
  <si>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</si>
  <si>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</si>
  <si>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</si>
  <si>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</si>
  <si>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</si>
  <si>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</si>
  <si>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</si>
  <si>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</si>
  <si>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</si>
  <si>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</si>
  <si>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</si>
  <si>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</si>
  <si>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</si>
  <si>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</si>
  <si>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</si>
  <si>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</si>
  <si>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</si>
  <si>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</si>
  <si>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</si>
  <si>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</si>
  <si>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</si>
  <si>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</si>
  <si>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</si>
  <si>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</si>
  <si>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</si>
  <si>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</si>
  <si>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</si>
  <si>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</si>
  <si>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</si>
  <si>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</si>
  <si>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</si>
  <si>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</si>
  <si>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</si>
  <si>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</si>
  <si>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</si>
  <si>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</si>
  <si>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</si>
  <si>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</si>
  <si>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</si>
  <si>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</si>
  <si>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</si>
  <si>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</si>
  <si>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</si>
  <si>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</si>
  <si>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</si>
  <si>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</si>
  <si>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</si>
  <si>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</si>
  <si>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</si>
  <si>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</si>
  <si>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</si>
  <si>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</si>
  <si>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</si>
  <si>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</si>
  <si>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</si>
  <si>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</si>
  <si>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</si>
  <si>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</si>
  <si>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</si>
  <si>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</si>
  <si>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</si>
  <si>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</si>
  <si>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</si>
  <si>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</si>
  <si>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</si>
  <si>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</si>
  <si>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</si>
  <si>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</si>
  <si>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</si>
  <si>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</si>
  <si>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</si>
  <si>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</si>
  <si>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</si>
  <si>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</si>
  <si>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</si>
  <si>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</si>
  <si>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</si>
  <si>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</si>
  <si>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</si>
  <si>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</si>
  <si>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</si>
  <si>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</si>
  <si>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</si>
  <si>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</si>
  <si>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</si>
  <si>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</si>
  <si>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</si>
  <si>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</si>
  <si>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</si>
  <si>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</si>
  <si>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</si>
  <si>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</si>
  <si>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</si>
  <si>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</si>
  <si>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</si>
  <si>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</si>
  <si>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</si>
  <si>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</si>
  <si>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</si>
  <si>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</si>
  <si>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</si>
  <si>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</si>
  <si>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</si>
  <si>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</si>
  <si>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</si>
  <si>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</si>
  <si>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</si>
  <si>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</si>
  <si>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</si>
  <si>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</si>
  <si>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</si>
  <si>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</si>
  <si>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</si>
  <si>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</si>
  <si>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</si>
  <si>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</si>
  <si>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</si>
  <si>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</si>
  <si>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</si>
  <si>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</si>
  <si>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</si>
  <si>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</si>
  <si>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</si>
  <si>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</si>
  <si>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</si>
  <si>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</si>
  <si>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</si>
  <si>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</si>
  <si>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</si>
  <si>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</si>
  <si>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</si>
  <si>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</si>
  <si>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</si>
  <si>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</si>
  <si>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</si>
  <si>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</si>
  <si>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</si>
  <si>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</si>
  <si>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</si>
  <si>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</si>
  <si>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</si>
  <si>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</si>
  <si>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</si>
  <si>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</si>
  <si>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</si>
  <si>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</si>
  <si>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</si>
  <si>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</si>
  <si>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</si>
  <si>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</si>
  <si>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</si>
  <si>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</si>
  <si>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</si>
  <si>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</si>
  <si>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</si>
  <si>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</si>
  <si>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</si>
  <si>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</si>
  <si>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</si>
  <si>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</si>
  <si>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</si>
  <si>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</si>
  <si>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</si>
  <si>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</si>
  <si>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</si>
  <si>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</si>
  <si>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</si>
  <si>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</si>
  <si>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</si>
  <si>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</si>
  <si>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</si>
  <si>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</si>
  <si>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</si>
  <si>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</si>
  <si>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</si>
  <si>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</si>
  <si>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</si>
  <si>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</si>
  <si>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</si>
  <si>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</si>
  <si>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</si>
  <si>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</si>
  <si>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</si>
  <si>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</si>
  <si>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</si>
  <si>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</si>
  <si>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</si>
  <si>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</si>
  <si>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</si>
  <si>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</si>
  <si>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</si>
  <si>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</si>
  <si>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</si>
  <si>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</si>
  <si>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</si>
  <si>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</si>
  <si>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</si>
  <si>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</si>
  <si>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</si>
  <si>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</si>
  <si>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</si>
  <si>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</si>
  <si>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</si>
  <si>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</si>
  <si>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</si>
  <si>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</si>
  <si>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</si>
  <si>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</si>
  <si>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</si>
  <si>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</si>
  <si>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</si>
  <si>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</si>
  <si>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</si>
  <si>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</si>
  <si>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</si>
  <si>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</si>
  <si>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</si>
  <si>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</si>
  <si>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</si>
  <si>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</si>
  <si>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</si>
  <si>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</si>
  <si>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</si>
  <si>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</si>
  <si>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</si>
  <si>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</si>
  <si>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</si>
  <si>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</si>
  <si>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</si>
  <si>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</si>
  <si>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</si>
  <si>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</si>
  <si>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</si>
  <si>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</si>
  <si>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</si>
  <si>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</si>
  <si>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</si>
  <si>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</si>
  <si>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</si>
  <si>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</si>
  <si>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</si>
  <si>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</si>
  <si>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</si>
  <si>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</si>
  <si>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</si>
  <si>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</si>
  <si>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</si>
  <si>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</si>
  <si>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</si>
  <si>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</si>
  <si>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</si>
  <si>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</si>
  <si>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</si>
  <si>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</si>
  <si>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</si>
  <si>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</si>
  <si>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</si>
  <si>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</si>
  <si>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</si>
  <si>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</si>
  <si>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</si>
  <si>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</si>
  <si>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</si>
  <si>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</si>
  <si>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</si>
  <si>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</si>
  <si>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</si>
  <si>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</si>
  <si>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</si>
  <si>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</si>
  <si>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</si>
  <si>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</si>
  <si>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</si>
  <si>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</si>
  <si>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</si>
  <si>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</si>
  <si>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</si>
  <si>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</si>
  <si>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</si>
  <si>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</si>
  <si>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</si>
  <si>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</si>
  <si>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</si>
  <si>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</si>
  <si>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</si>
  <si>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</si>
  <si>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</si>
  <si>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</si>
  <si>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</si>
  <si>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</si>
  <si>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</si>
  <si>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</si>
  <si>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</si>
  <si>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</si>
  <si>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</si>
  <si>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</si>
  <si>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</si>
  <si>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</si>
  <si>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</si>
  <si>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</si>
  <si>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</si>
  <si>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</si>
  <si>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</si>
  <si>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</si>
  <si>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</si>
  <si>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</si>
  <si>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</si>
  <si>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</si>
  <si>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</si>
  <si>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</si>
  <si>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</si>
  <si>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</si>
  <si>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</si>
  <si>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</si>
  <si>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</si>
  <si>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</si>
  <si>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</si>
  <si>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</si>
  <si>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</si>
  <si>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</si>
  <si>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</si>
  <si>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</si>
  <si>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</si>
  <si>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</si>
  <si>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</si>
  <si>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</si>
  <si>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</si>
  <si>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</si>
  <si>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</si>
  <si>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</si>
  <si>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</si>
  <si>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</si>
  <si>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</si>
  <si>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</si>
  <si>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</si>
  <si>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</si>
  <si>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</si>
  <si>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</si>
  <si>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</si>
  <si>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</si>
  <si>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</si>
  <si>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</si>
  <si>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</si>
  <si>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</si>
  <si>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</si>
  <si>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</si>
  <si>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</si>
  <si>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</si>
  <si>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</si>
  <si>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</si>
  <si>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</si>
  <si>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</si>
  <si>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</si>
  <si>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</si>
  <si>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</si>
  <si>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</si>
  <si>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</si>
  <si>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</si>
  <si>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</si>
  <si>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</si>
  <si>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</si>
  <si>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</si>
  <si>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</si>
  <si>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</si>
  <si>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</si>
  <si>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</si>
  <si>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</si>
  <si>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</si>
  <si>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</si>
  <si>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</si>
  <si>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</si>
  <si>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</si>
  <si>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</si>
  <si>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</si>
  <si>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</si>
  <si>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</si>
  <si>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</si>
  <si>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</si>
  <si>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</si>
  <si>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</si>
  <si>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</si>
  <si>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</si>
  <si>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</si>
  <si>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</si>
  <si>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</si>
  <si>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</si>
  <si>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</si>
  <si>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</si>
  <si>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</si>
  <si>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</si>
  <si>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</si>
  <si>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</si>
  <si>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</si>
  <si>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</si>
  <si>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</si>
  <si>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</si>
  <si>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</si>
  <si>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</si>
  <si>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</si>
  <si>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</si>
  <si>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</si>
  <si>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</si>
  <si>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</si>
  <si>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</si>
  <si>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</si>
  <si>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</si>
  <si>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</si>
  <si>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</si>
  <si>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</si>
  <si>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</si>
  <si>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</si>
  <si>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</si>
  <si>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</si>
  <si>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</si>
  <si>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</si>
  <si>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</si>
  <si>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</si>
  <si>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</si>
  <si>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</si>
  <si>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</si>
  <si>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</si>
  <si>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</si>
  <si>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</si>
  <si>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</si>
  <si>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</si>
  <si>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</si>
  <si>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</si>
  <si>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</si>
  <si>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</si>
  <si>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</si>
  <si>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</si>
  <si>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</si>
  <si>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</si>
  <si>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</si>
  <si>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</si>
  <si>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</si>
  <si>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</si>
  <si>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</si>
  <si>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</si>
  <si>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</si>
  <si>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</si>
  <si>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</si>
  <si>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</si>
  <si>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</si>
  <si>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</si>
  <si>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</si>
  <si>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</si>
  <si>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</si>
  <si>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</si>
  <si>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</si>
  <si>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</si>
  <si>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</si>
  <si>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</si>
  <si>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</si>
  <si>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</si>
  <si>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</si>
  <si>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</si>
  <si>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</si>
  <si>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</si>
  <si>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</si>
  <si>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</si>
  <si>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</si>
  <si>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</si>
  <si>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</si>
  <si>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</si>
  <si>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</si>
  <si>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</si>
  <si>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</si>
  <si>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</si>
  <si>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</si>
  <si>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</si>
  <si>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</si>
  <si>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</si>
  <si>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</si>
  <si>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</si>
  <si>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</si>
  <si>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</si>
  <si>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</si>
  <si>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</si>
  <si>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</si>
  <si>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</si>
  <si>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</si>
  <si>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</si>
  <si>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</si>
  <si>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</si>
  <si>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</si>
  <si>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</si>
  <si>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</si>
  <si>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</si>
  <si>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</si>
  <si>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</si>
  <si>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</si>
  <si>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</si>
  <si>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</si>
  <si>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</si>
  <si>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</si>
  <si>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</si>
  <si>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</si>
  <si>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</si>
  <si>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</si>
  <si>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</si>
  <si>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</si>
  <si>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</si>
  <si>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</si>
  <si>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</si>
  <si>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</si>
  <si>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</si>
  <si>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</si>
  <si>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</si>
  <si>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</si>
  <si>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</si>
  <si>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</si>
  <si>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</si>
  <si>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</si>
  <si>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</si>
  <si>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</si>
  <si>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</si>
  <si>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</si>
  <si>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</si>
  <si>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</si>
  <si>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</si>
  <si>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</si>
  <si>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</si>
  <si>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</si>
  <si>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</si>
  <si>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</si>
  <si>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</si>
  <si>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</si>
  <si>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</si>
  <si>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</si>
  <si>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</si>
  <si>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</si>
  <si>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</si>
  <si>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</si>
  <si>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</si>
  <si>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</si>
  <si>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</si>
  <si>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</si>
  <si>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</si>
  <si>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</si>
  <si>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</si>
  <si>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</si>
  <si>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</si>
  <si>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</si>
  <si>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</si>
  <si>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</si>
  <si>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</si>
  <si>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</si>
  <si>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</si>
  <si>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</si>
  <si>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</si>
  <si>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</si>
  <si>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</si>
  <si>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</si>
  <si>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</si>
  <si>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</si>
  <si>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</si>
  <si>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</si>
  <si>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</si>
  <si>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</si>
  <si>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</si>
  <si>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</si>
  <si>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</si>
  <si>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</si>
  <si>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</si>
  <si>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</si>
  <si>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</si>
  <si>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</si>
  <si>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</si>
  <si>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</si>
  <si>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</si>
  <si>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</si>
  <si>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</si>
  <si>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</si>
  <si>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</si>
  <si>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</si>
  <si>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</si>
  <si>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</si>
  <si>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</si>
  <si>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</si>
  <si>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</si>
  <si>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</si>
  <si>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</si>
  <si>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</si>
  <si>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</si>
  <si>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</si>
  <si>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</si>
  <si>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</si>
  <si>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</si>
  <si>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</si>
  <si>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</si>
  <si>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</si>
  <si>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</si>
  <si>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</si>
  <si>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</si>
  <si>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</si>
  <si>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</si>
  <si>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</si>
  <si>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</si>
  <si>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</si>
  <si>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</si>
  <si>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</si>
  <si>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</si>
  <si>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</si>
  <si>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</si>
  <si>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</si>
  <si>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</si>
  <si>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</si>
  <si>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</si>
  <si>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</si>
  <si>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</si>
  <si>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</si>
  <si>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</si>
  <si>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</si>
  <si>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</si>
  <si>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</si>
  <si>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</si>
  <si>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</si>
  <si>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</si>
  <si>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</si>
  <si>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</si>
  <si>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</si>
  <si>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</si>
  <si>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</si>
  <si>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</si>
  <si>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</si>
  <si>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</si>
  <si>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</si>
  <si>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</si>
  <si>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</si>
  <si>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</si>
  <si>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</si>
  <si>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</si>
  <si>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</si>
  <si>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</si>
  <si>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</si>
  <si>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</si>
  <si>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</si>
  <si>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</si>
  <si>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</si>
  <si>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</si>
  <si>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</si>
  <si>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</si>
  <si>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</si>
  <si>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</si>
  <si>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</si>
  <si>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</si>
  <si>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</si>
  <si>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</si>
  <si>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</si>
  <si>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</si>
  <si>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</si>
  <si>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</si>
  <si>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</si>
  <si>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</si>
  <si>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</si>
  <si>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</si>
  <si>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</si>
  <si>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</si>
  <si>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</si>
  <si>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</si>
  <si>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</si>
  <si>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</si>
  <si>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</si>
  <si>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</si>
  <si>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</si>
  <si>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</si>
  <si>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</si>
  <si>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</si>
  <si>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</si>
  <si>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</si>
  <si>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</si>
  <si>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</si>
  <si>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</si>
  <si>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</si>
  <si>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</si>
  <si>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</si>
  <si>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</si>
  <si>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</si>
  <si>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</si>
  <si>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</si>
  <si>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</si>
  <si>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</si>
  <si>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</si>
  <si>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</si>
  <si>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</si>
  <si>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</si>
  <si>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</si>
  <si>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</si>
  <si>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</si>
  <si>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</si>
  <si>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</si>
  <si>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</si>
  <si>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</si>
  <si>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</si>
  <si>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</si>
  <si>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</si>
  <si>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</si>
  <si>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</si>
  <si>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</si>
  <si>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</si>
  <si>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</si>
  <si>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</si>
  <si>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</si>
  <si>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</si>
  <si>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</si>
  <si>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</si>
  <si>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</si>
  <si>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</si>
  <si>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</si>
  <si>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</si>
  <si>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</si>
  <si>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</si>
  <si>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</si>
  <si>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</si>
  <si>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</si>
  <si>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</si>
  <si>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</si>
  <si>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</si>
  <si>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</si>
  <si>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</si>
  <si>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</si>
  <si>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</si>
  <si>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</si>
  <si>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</si>
  <si>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</si>
  <si>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</si>
  <si>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</si>
  <si>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</si>
  <si>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</si>
  <si>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</si>
  <si>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</si>
  <si>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</si>
  <si>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</si>
  <si>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</si>
  <si>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</si>
  <si>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</si>
  <si>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</si>
  <si>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</si>
  <si>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</si>
  <si>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</si>
  <si>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</si>
  <si>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</si>
  <si>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</si>
  <si>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</si>
  <si>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</si>
  <si>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</si>
  <si>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</si>
  <si>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</si>
  <si>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</si>
  <si>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</si>
  <si>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</si>
  <si>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</si>
  <si>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</si>
  <si>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</si>
  <si>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</si>
  <si>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</si>
  <si>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</si>
  <si>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</si>
  <si>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</si>
  <si>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</si>
  <si>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</si>
  <si>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</si>
  <si>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</si>
  <si>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</si>
  <si>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</si>
  <si>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</si>
  <si>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</si>
  <si>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</si>
  <si>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</si>
  <si>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</si>
  <si>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</si>
  <si>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</si>
  <si>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</si>
  <si>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</si>
  <si>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</si>
  <si>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</si>
  <si>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</si>
  <si>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</si>
  <si>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</si>
  <si>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</si>
  <si>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</si>
  <si>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</si>
  <si>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</si>
  <si>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</si>
  <si>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</si>
  <si>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</si>
  <si>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</si>
  <si>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</si>
  <si>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</si>
  <si>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</si>
  <si>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</si>
  <si>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</si>
  <si>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</si>
  <si>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</si>
  <si>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</si>
  <si>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</si>
  <si>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</si>
  <si>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</si>
  <si>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</si>
  <si>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</si>
  <si>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</si>
  <si>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</si>
  <si>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</si>
  <si>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</si>
  <si>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</si>
  <si>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</si>
  <si>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</si>
  <si>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</si>
  <si>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</si>
  <si>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</si>
  <si>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</si>
  <si>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</si>
  <si>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</si>
  <si>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</si>
  <si>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</si>
  <si>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</si>
  <si>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</si>
  <si>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</si>
  <si>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</si>
  <si>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</si>
  <si>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</si>
  <si>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</si>
  <si>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</si>
  <si>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</si>
  <si>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</si>
  <si>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</si>
  <si>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</si>
  <si>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</si>
  <si>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</si>
  <si>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</si>
  <si>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</si>
  <si>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</si>
  <si>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</si>
  <si>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</si>
  <si>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</si>
  <si>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</si>
  <si>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</si>
  <si>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</si>
  <si>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</si>
  <si>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</si>
  <si>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</si>
  <si>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</si>
  <si>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</si>
  <si>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</si>
  <si>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</si>
  <si>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</si>
  <si>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</si>
  <si>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</si>
  <si>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</si>
  <si>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</si>
  <si>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</si>
  <si>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</si>
  <si>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</si>
  <si>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</si>
  <si>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</si>
  <si>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</si>
  <si>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</si>
  <si>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</si>
  <si>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</si>
  <si>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</si>
  <si>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</si>
  <si>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</si>
  <si>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</si>
  <si>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</si>
  <si>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</si>
  <si>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</si>
  <si>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</si>
  <si>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</si>
  <si>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</si>
  <si>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</si>
  <si>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</si>
  <si>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</si>
  <si>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</si>
  <si>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</si>
  <si>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</si>
  <si>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</si>
  <si>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</si>
  <si>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</si>
  <si>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</si>
  <si>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</si>
  <si>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</si>
  <si>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</si>
  <si>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</si>
  <si>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</si>
  <si>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</si>
  <si>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</si>
  <si>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</si>
  <si>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</si>
  <si>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</si>
  <si>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</si>
  <si>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</si>
  <si>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</si>
  <si>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</si>
  <si>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</si>
  <si>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</si>
  <si>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</si>
  <si>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</si>
  <si>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</si>
  <si>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</si>
  <si>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</si>
  <si>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</si>
  <si>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</si>
  <si>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</si>
  <si>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</si>
  <si>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</si>
  <si>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</si>
  <si>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</si>
  <si>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</si>
  <si>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</si>
  <si>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</si>
  <si>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</si>
  <si>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</si>
  <si>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</si>
  <si>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</si>
  <si>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</si>
  <si>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</si>
  <si>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</si>
  <si>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</si>
  <si>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</si>
  <si>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</si>
  <si>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</si>
  <si>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</si>
  <si>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</si>
  <si>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</si>
  <si>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</si>
  <si>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</si>
  <si>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</si>
  <si>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</si>
  <si>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</si>
  <si>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</si>
  <si>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</si>
  <si>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</si>
  <si>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</si>
  <si>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</si>
  <si>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</si>
  <si>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</si>
  <si>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</si>
  <si>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</si>
  <si>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</si>
  <si>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</si>
  <si>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</si>
  <si>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</si>
  <si>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</si>
  <si>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</si>
  <si>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</si>
  <si>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</si>
  <si>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</si>
  <si>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</si>
  <si>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</si>
  <si>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</si>
  <si>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</si>
  <si>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</si>
  <si>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</si>
  <si>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</si>
  <si>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</si>
  <si>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</si>
  <si>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</si>
  <si>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</si>
  <si>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</si>
  <si>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</si>
  <si>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</si>
  <si>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</si>
  <si>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</si>
  <si>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</si>
  <si>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</si>
  <si>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</si>
  <si>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</si>
  <si>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</si>
  <si>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</si>
  <si>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</si>
  <si>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</si>
  <si>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</si>
  <si>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</si>
  <si>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</si>
  <si>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</si>
  <si>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</si>
  <si>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</si>
  <si>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</si>
  <si>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</si>
  <si>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</si>
  <si>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</si>
  <si>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</si>
  <si>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</si>
  <si>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</si>
  <si>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</si>
  <si>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</si>
  <si>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</si>
  <si>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</si>
  <si>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</si>
  <si>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</si>
  <si>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</si>
  <si>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</si>
  <si>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</si>
  <si>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</si>
  <si>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</si>
  <si>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</si>
  <si>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</si>
  <si>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</si>
  <si>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</si>
  <si>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</si>
  <si>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</si>
  <si>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</si>
  <si>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</si>
  <si>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</si>
  <si>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</si>
  <si>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</si>
  <si>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</si>
  <si>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</si>
  <si>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</si>
  <si>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</si>
  <si>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</si>
  <si>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</si>
  <si>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</si>
  <si>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</si>
  <si>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</si>
  <si>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</si>
  <si>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</si>
  <si>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</si>
  <si>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</si>
  <si>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</si>
  <si>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</si>
  <si>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</si>
  <si>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</si>
  <si>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</si>
  <si>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</si>
  <si>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</si>
  <si>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</si>
  <si>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</si>
  <si>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</si>
  <si>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</si>
  <si>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</si>
  <si>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</si>
  <si>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</si>
  <si>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</si>
  <si>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</si>
  <si>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</si>
  <si>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</si>
  <si>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</si>
  <si>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</si>
  <si>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</si>
  <si>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</si>
  <si>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</si>
  <si>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</si>
  <si>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</si>
  <si>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</si>
  <si>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</si>
  <si>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</si>
  <si>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</si>
  <si>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</si>
  <si>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</si>
  <si>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</si>
  <si>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</si>
  <si>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</si>
  <si>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</si>
  <si>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</si>
  <si>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</si>
  <si>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</si>
  <si>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</si>
  <si>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</si>
  <si>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</si>
  <si>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</si>
  <si>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</si>
  <si>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</si>
  <si>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</si>
  <si>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</si>
  <si>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</si>
  <si>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</si>
  <si>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</si>
  <si>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</si>
  <si>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</si>
  <si>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</si>
  <si>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</si>
  <si>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</si>
  <si>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</si>
  <si>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</si>
  <si>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</si>
  <si>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</si>
  <si>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</si>
  <si>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</si>
  <si>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</si>
  <si>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</si>
  <si>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</si>
  <si>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</si>
  <si>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</si>
  <si>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</si>
  <si>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</si>
  <si>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</si>
  <si>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</si>
  <si>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</si>
  <si>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</si>
  <si>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</si>
  <si>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</si>
  <si>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</si>
  <si>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</si>
  <si>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</si>
  <si>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</si>
  <si>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</si>
  <si>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</si>
  <si>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</si>
  <si>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</si>
  <si>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</si>
  <si>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</si>
  <si>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</si>
  <si>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</si>
  <si>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</si>
  <si>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</si>
  <si>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</si>
  <si>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</si>
  <si>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</si>
  <si>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</si>
  <si>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</si>
  <si>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</si>
  <si>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</si>
  <si>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</si>
  <si>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</si>
  <si>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</si>
  <si>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</si>
  <si>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</si>
  <si>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</si>
  <si>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</si>
  <si>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</si>
  <si>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</si>
  <si>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</si>
  <si>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</si>
  <si>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</si>
  <si>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</si>
  <si>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</si>
  <si>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</si>
  <si>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</si>
  <si>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</si>
  <si>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</si>
  <si>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</si>
  <si>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</si>
  <si>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</si>
  <si>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</si>
  <si>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</si>
  <si>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</si>
  <si>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</si>
  <si>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</si>
  <si>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</si>
  <si>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</si>
  <si>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</si>
  <si>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</si>
  <si>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</si>
  <si>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</si>
  <si>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</si>
  <si>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</si>
  <si>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</si>
  <si>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</si>
  <si>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</si>
  <si>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</si>
  <si>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</si>
  <si>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</si>
  <si>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</si>
  <si>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</si>
  <si>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</si>
  <si>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</si>
  <si>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</si>
  <si>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</si>
  <si>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</si>
  <si>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</si>
  <si>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</si>
  <si>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</si>
  <si>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</si>
  <si>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</si>
  <si>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</si>
  <si>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</si>
  <si>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</si>
  <si>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</si>
  <si>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</si>
  <si>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</si>
  <si>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</si>
  <si>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</si>
  <si>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</si>
  <si>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</si>
  <si>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</si>
  <si>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</si>
  <si>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</si>
  <si>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</si>
  <si>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</si>
  <si>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</si>
  <si>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</si>
  <si>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</si>
  <si>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</si>
  <si>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</si>
  <si>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</si>
  <si>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</si>
  <si>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</si>
  <si>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</si>
  <si>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</si>
  <si>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</si>
  <si>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</si>
  <si>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</si>
  <si>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</si>
  <si>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</si>
  <si>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</si>
  <si>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</si>
  <si>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</si>
  <si>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</si>
  <si>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</si>
  <si>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</si>
  <si>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</si>
  <si>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</si>
  <si>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</si>
  <si>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</si>
  <si>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</si>
  <si>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</si>
  <si>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</si>
  <si>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</si>
  <si>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</si>
  <si>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</si>
  <si>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</si>
  <si>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</si>
  <si>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</si>
  <si>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</si>
  <si>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</si>
  <si>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</si>
  <si>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</si>
  <si>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</si>
  <si>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</si>
  <si>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</si>
  <si>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</si>
  <si>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</si>
  <si>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</si>
  <si>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</si>
  <si>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</si>
  <si>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</si>
  <si>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</si>
  <si>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</si>
  <si>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</si>
  <si>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</si>
  <si>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</si>
  <si>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</si>
  <si>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</si>
  <si>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</si>
  <si>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</si>
  <si>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</si>
  <si>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</si>
  <si>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</si>
  <si>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</si>
  <si>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</si>
  <si>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</si>
  <si>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</si>
  <si>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</si>
  <si>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</si>
  <si>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</si>
  <si>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</si>
  <si>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</si>
  <si>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</si>
  <si>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</si>
  <si>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</si>
  <si>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</si>
  <si>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</si>
  <si>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</si>
  <si>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</si>
  <si>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</si>
  <si>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</si>
  <si>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</si>
  <si>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</si>
  <si>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</si>
  <si>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</si>
  <si>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</si>
  <si>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</si>
  <si>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</si>
  <si>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</si>
  <si>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</si>
  <si>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</si>
  <si>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</si>
  <si>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</si>
  <si>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</si>
  <si>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</si>
  <si>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</si>
  <si>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</si>
  <si>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</si>
  <si>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</si>
  <si>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</si>
  <si>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</si>
  <si>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</si>
  <si>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</si>
  <si>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</si>
  <si>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</si>
  <si>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</si>
  <si>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</si>
  <si>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</si>
  <si>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</si>
  <si>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</si>
  <si>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</si>
  <si>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</si>
  <si>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</si>
  <si>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</si>
  <si>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</si>
  <si>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</si>
  <si>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</si>
  <si>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</si>
  <si>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</si>
  <si>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</si>
  <si>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</si>
  <si>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</si>
  <si>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</si>
  <si>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</si>
  <si>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</si>
  <si>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</si>
  <si>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</si>
  <si>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</si>
  <si>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</si>
  <si>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</si>
  <si>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</si>
  <si>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</si>
  <si>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</si>
  <si>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</si>
  <si>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</si>
  <si>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</si>
  <si>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</si>
  <si>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</si>
  <si>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</si>
  <si>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</si>
  <si>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</si>
  <si>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</si>
  <si>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</si>
  <si>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</si>
  <si>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</si>
  <si>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</si>
  <si>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</si>
  <si>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</si>
  <si>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</si>
  <si>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</si>
  <si>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</si>
  <si>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</si>
  <si>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</si>
  <si>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</si>
  <si>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</si>
  <si>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</si>
  <si>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</si>
  <si>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</si>
  <si>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</si>
  <si>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</si>
  <si>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</si>
  <si>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</si>
  <si>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</si>
  <si>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</si>
  <si>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</si>
  <si>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</si>
  <si>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</si>
  <si>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</si>
  <si>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</si>
  <si>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</si>
  <si>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</si>
  <si>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</si>
  <si>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</si>
  <si>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</si>
  <si>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</si>
  <si>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</si>
  <si>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</si>
  <si>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</si>
  <si>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</si>
  <si>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</si>
  <si>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</si>
  <si>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</si>
  <si>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</si>
  <si>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</si>
  <si>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</si>
  <si>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</si>
  <si>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</si>
  <si>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</si>
  <si>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</si>
  <si>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</si>
  <si>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</si>
  <si>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</si>
  <si>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</si>
  <si>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</si>
  <si>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</si>
  <si>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</si>
  <si>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</si>
  <si>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</si>
  <si>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</si>
  <si>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</si>
  <si>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</si>
  <si>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</si>
  <si>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</si>
  <si>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</si>
  <si>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</si>
  <si>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</si>
  <si>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</si>
  <si>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</si>
  <si>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</si>
  <si>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</si>
  <si>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</si>
  <si>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</si>
  <si>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</si>
  <si>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</si>
  <si>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</si>
  <si>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</si>
  <si>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</si>
  <si>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</si>
  <si>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</si>
  <si>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</si>
  <si>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</si>
  <si>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</si>
  <si>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</si>
  <si>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</si>
  <si>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</si>
  <si>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</si>
  <si>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</si>
  <si>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</si>
  <si>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</si>
  <si>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</si>
  <si>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</si>
  <si>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</si>
  <si>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</si>
  <si>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</si>
  <si>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</si>
  <si>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</si>
  <si>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</si>
  <si>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</si>
  <si>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</si>
  <si>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</si>
  <si>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</si>
  <si>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</si>
  <si>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</si>
  <si>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</si>
  <si>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</si>
  <si>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</si>
  <si>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</si>
  <si>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</si>
  <si>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</si>
  <si>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</si>
  <si>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</si>
  <si>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</si>
  <si>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</si>
  <si>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</si>
  <si>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</si>
  <si>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</si>
  <si>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</si>
  <si>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</si>
  <si>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</si>
  <si>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</si>
  <si>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</si>
  <si>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</si>
  <si>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</si>
  <si>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</si>
  <si>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</si>
  <si>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</si>
  <si>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</si>
  <si>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</si>
  <si>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</si>
  <si>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</si>
  <si>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</si>
  <si>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</si>
  <si>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</si>
  <si>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</si>
  <si>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</si>
  <si>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</si>
  <si>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</si>
  <si>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</si>
  <si>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</si>
  <si>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</si>
  <si>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</si>
  <si>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</si>
  <si>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</si>
  <si>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</si>
  <si>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</si>
  <si>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</si>
  <si>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</si>
  <si>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</si>
  <si>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</si>
  <si>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</si>
  <si>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</si>
  <si>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</si>
  <si>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</si>
  <si>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</si>
  <si>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</si>
  <si>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</si>
  <si>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</si>
  <si>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</si>
  <si>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</si>
  <si>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</si>
  <si>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</si>
  <si>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</si>
  <si>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</si>
  <si>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</si>
  <si>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</si>
  <si>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</si>
  <si>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</si>
  <si>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</si>
  <si>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</si>
  <si>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</si>
  <si>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</si>
  <si>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</si>
  <si>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</si>
  <si>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</si>
  <si>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</si>
  <si>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</si>
  <si>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</si>
  <si>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</si>
  <si>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</si>
  <si>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</si>
  <si>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</si>
  <si>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</si>
  <si>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</si>
  <si>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</si>
  <si>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</si>
  <si>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</si>
  <si>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</si>
  <si>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</si>
  <si>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</si>
  <si>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</si>
  <si>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</si>
  <si>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</si>
  <si>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</si>
  <si>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</si>
  <si>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</si>
  <si>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</si>
  <si>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</si>
  <si>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</si>
  <si>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</si>
  <si>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</si>
  <si>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</si>
  <si>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</si>
  <si>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</si>
  <si>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</si>
  <si>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</si>
  <si>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</si>
  <si>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</si>
  <si>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</si>
  <si>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</si>
  <si>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</si>
  <si>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</si>
  <si>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</si>
  <si>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</si>
  <si>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</si>
  <si>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</si>
  <si>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</si>
  <si>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</si>
  <si>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</si>
  <si>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</si>
  <si>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</si>
  <si>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</si>
  <si>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</si>
  <si>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</si>
  <si>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</si>
  <si>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</si>
  <si>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</si>
  <si>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</si>
  <si>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</si>
  <si>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</si>
  <si>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</si>
  <si>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</si>
  <si>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</si>
  <si>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</si>
  <si>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</si>
  <si>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</si>
  <si>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</si>
  <si>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</si>
  <si>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</si>
  <si>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</si>
  <si>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</si>
  <si>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</si>
  <si>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</si>
  <si>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</si>
  <si>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</si>
  <si>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</si>
  <si>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</si>
  <si>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</si>
  <si>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</si>
  <si>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</si>
  <si>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</si>
  <si>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</si>
  <si>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</si>
  <si>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</si>
  <si>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</si>
  <si>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</si>
  <si>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</si>
  <si>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</si>
  <si>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</si>
  <si>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</si>
  <si>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</si>
  <si>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</si>
  <si>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</si>
  <si>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</si>
  <si>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</si>
  <si>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</si>
  <si>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</si>
  <si>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</si>
  <si>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</si>
  <si>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</si>
  <si>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</si>
  <si>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</si>
  <si>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</si>
  <si>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</si>
  <si>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</si>
  <si>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</si>
  <si>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</si>
  <si>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</si>
  <si>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</si>
  <si>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</si>
  <si>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</si>
  <si>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</si>
  <si>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</si>
  <si>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</si>
  <si>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</si>
  <si>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</si>
  <si>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</si>
  <si>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</si>
  <si>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</si>
  <si>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</si>
  <si>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</si>
  <si>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</si>
  <si>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</si>
  <si>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</si>
  <si>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</si>
  <si>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</si>
  <si>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</si>
  <si>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</si>
  <si>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</si>
  <si>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</si>
  <si>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</si>
  <si>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</si>
  <si>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</si>
  <si>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</si>
  <si>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</si>
  <si>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</si>
  <si>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</si>
  <si>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</si>
  <si>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</si>
  <si>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</si>
  <si>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</si>
  <si>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</si>
  <si>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</si>
  <si>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</si>
  <si>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</si>
  <si>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</si>
  <si>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</si>
  <si>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</si>
  <si>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</si>
  <si>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</si>
  <si>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</si>
  <si>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</si>
  <si>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</si>
  <si>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</si>
  <si>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</si>
  <si>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</si>
  <si>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</si>
  <si>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</si>
  <si>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</si>
  <si>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</si>
  <si>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</si>
  <si>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</si>
  <si>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</si>
  <si>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</si>
  <si>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</si>
  <si>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</si>
  <si>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</si>
  <si>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</si>
  <si>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</si>
  <si>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</si>
  <si>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</si>
  <si>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</si>
  <si>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</si>
  <si>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</si>
  <si>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</si>
  <si>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</si>
  <si>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</si>
  <si>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</si>
  <si>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</si>
  <si>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</si>
  <si>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</si>
  <si>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</si>
  <si>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</si>
  <si>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</si>
  <si>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</si>
  <si>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</si>
  <si>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</si>
  <si>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</si>
  <si>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</si>
  <si>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</si>
  <si>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</si>
  <si>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</si>
  <si>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</si>
  <si>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</si>
  <si>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</si>
  <si>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</si>
  <si>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</si>
  <si>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</si>
  <si>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</si>
  <si>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</si>
  <si>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</si>
  <si>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</si>
  <si>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</si>
  <si>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</si>
  <si>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</si>
  <si>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</si>
  <si>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</si>
  <si>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</si>
  <si>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</si>
  <si>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</si>
  <si>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</si>
  <si>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</si>
  <si>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</si>
  <si>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</si>
  <si>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</si>
  <si>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</si>
  <si>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</si>
  <si>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</si>
  <si>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</si>
  <si>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</si>
  <si>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</si>
  <si>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</si>
  <si>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</si>
  <si>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</si>
  <si>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</si>
  <si>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</si>
  <si>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</si>
  <si>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</si>
  <si>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</si>
  <si>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</si>
  <si>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</si>
  <si>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</si>
  <si>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</si>
  <si>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</si>
  <si>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</si>
  <si>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</si>
  <si>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</si>
  <si>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</si>
  <si>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</si>
  <si>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</si>
  <si>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</si>
  <si>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</si>
  <si>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</si>
  <si>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</si>
  <si>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</si>
  <si>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</si>
  <si>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</si>
  <si>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</si>
  <si>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</si>
  <si>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</si>
  <si>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</si>
  <si>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</si>
  <si>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</si>
  <si>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</si>
  <si>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</si>
  <si>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</si>
  <si>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</si>
  <si>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</si>
  <si>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</si>
  <si>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</si>
  <si>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</si>
  <si>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</si>
  <si>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</si>
  <si>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</si>
  <si>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</si>
  <si>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</si>
  <si>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</si>
  <si>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</si>
  <si>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</si>
  <si>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</si>
  <si>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</si>
  <si>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</si>
  <si>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</si>
  <si>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</si>
  <si>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</si>
  <si>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</si>
  <si>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</si>
  <si>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</si>
  <si>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</si>
  <si>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</si>
  <si>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</si>
  <si>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</si>
  <si>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</si>
  <si>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</si>
  <si>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</si>
  <si>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</si>
  <si>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</si>
  <si>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</si>
  <si>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</si>
  <si>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</si>
  <si>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</si>
  <si>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</si>
  <si>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</si>
  <si>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</si>
  <si>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</si>
  <si>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</si>
  <si>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</si>
  <si>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</si>
  <si>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</si>
  <si>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</si>
  <si>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</si>
  <si>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</si>
  <si>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</si>
  <si>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</si>
  <si>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</si>
  <si>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</si>
  <si>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</si>
  <si>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</si>
  <si>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</si>
  <si>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</si>
  <si>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</si>
  <si>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</si>
  <si>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</si>
  <si>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</si>
  <si>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</si>
  <si>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</si>
  <si>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</si>
  <si>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</si>
  <si>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</si>
  <si>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</si>
  <si>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</si>
  <si>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</si>
  <si>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</si>
  <si>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</si>
  <si>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</si>
  <si>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</si>
  <si>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</si>
  <si>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</si>
  <si>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</si>
  <si>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</si>
  <si>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</si>
  <si>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</si>
  <si>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</si>
  <si>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</si>
  <si>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</si>
  <si>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</si>
  <si>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</si>
  <si>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</si>
  <si>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</si>
  <si>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</si>
  <si>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</si>
  <si>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</si>
  <si>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</si>
  <si>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</si>
  <si>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</si>
  <si>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</si>
  <si>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</si>
  <si>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</si>
  <si>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</si>
  <si>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</si>
  <si>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</si>
  <si>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</si>
  <si>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</si>
  <si>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</si>
  <si>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</si>
  <si>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</si>
  <si>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</si>
  <si>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</si>
  <si>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</si>
  <si>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</si>
  <si>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</si>
  <si>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</si>
  <si>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</si>
  <si>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</si>
  <si>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</si>
  <si>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</si>
  <si>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</si>
  <si>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</si>
  <si>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</si>
  <si>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</si>
  <si>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</si>
  <si>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</si>
  <si>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</si>
  <si>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</si>
  <si>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</si>
  <si>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</si>
  <si>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</si>
  <si>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</si>
  <si>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</si>
  <si>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</si>
  <si>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</si>
  <si>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</si>
  <si>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</si>
  <si>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</si>
  <si>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</si>
  <si>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</si>
  <si>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</si>
  <si>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</si>
  <si>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</si>
  <si>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</si>
  <si>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</si>
  <si>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</si>
  <si>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</si>
  <si>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</si>
  <si>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</si>
  <si>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</si>
  <si>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</si>
  <si>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</si>
  <si>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</si>
  <si>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</si>
  <si>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</si>
  <si>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</si>
  <si>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</si>
  <si>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</si>
  <si>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</si>
  <si>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</si>
  <si>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</si>
  <si>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</si>
  <si>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</si>
  <si>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</si>
  <si>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</si>
  <si>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</si>
  <si>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</si>
  <si>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</si>
  <si>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</si>
  <si>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</si>
  <si>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</si>
  <si>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</si>
  <si>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</si>
  <si>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</si>
  <si>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</si>
  <si>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</si>
  <si>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</si>
  <si>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</si>
  <si>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</si>
  <si>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</si>
  <si>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</si>
  <si>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</si>
  <si>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</si>
  <si>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</si>
  <si>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</si>
  <si>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</si>
  <si>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</si>
  <si>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</si>
  <si>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</si>
  <si>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</si>
  <si>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</si>
  <si>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</si>
  <si>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</si>
  <si>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</si>
  <si>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</si>
  <si>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</si>
  <si>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</si>
  <si>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</si>
  <si>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</si>
  <si>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</si>
  <si>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</si>
  <si>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</si>
  <si>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</si>
  <si>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</si>
  <si>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</si>
  <si>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</si>
  <si>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</si>
  <si>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</si>
  <si>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</si>
  <si>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</si>
  <si>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</si>
  <si>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</si>
  <si>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</si>
  <si>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</si>
  <si>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</si>
  <si>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</si>
  <si>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</si>
  <si>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</si>
  <si>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</si>
  <si>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</si>
  <si>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</si>
  <si>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</si>
  <si>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</si>
  <si>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</si>
  <si>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</si>
  <si>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</si>
  <si>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</si>
  <si>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</si>
  <si>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</si>
  <si>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</si>
  <si>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</si>
  <si>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</si>
  <si>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</si>
  <si>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</si>
  <si>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</si>
  <si>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</si>
  <si>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</si>
  <si>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</si>
  <si>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</si>
  <si>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</si>
  <si>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</si>
  <si>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</si>
  <si>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</si>
  <si>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</si>
  <si>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</si>
  <si>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</si>
  <si>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</si>
  <si>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</si>
  <si>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</si>
  <si>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</si>
  <si>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</si>
  <si>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</si>
  <si>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</si>
  <si>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</si>
  <si>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</si>
  <si>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</si>
  <si>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</si>
  <si>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</si>
  <si>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</si>
  <si>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</si>
  <si>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</si>
  <si>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</si>
  <si>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</si>
  <si>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</si>
  <si>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</si>
  <si>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</si>
  <si>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</si>
  <si>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</si>
  <si>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</si>
  <si>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</si>
  <si>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</si>
  <si>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</si>
  <si>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</si>
  <si>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</si>
  <si>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</si>
  <si>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</si>
  <si>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</si>
  <si>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</si>
  <si>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</si>
  <si>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</si>
  <si>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</si>
  <si>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</si>
  <si>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</si>
  <si>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</si>
  <si>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</si>
  <si>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</si>
  <si>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</si>
  <si>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</si>
  <si>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</si>
  <si>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</si>
  <si>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</si>
  <si>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</si>
  <si>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</si>
  <si>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</si>
  <si>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</si>
  <si>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</si>
  <si>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</si>
  <si>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</si>
  <si>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</si>
  <si>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</si>
  <si>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</si>
  <si>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</si>
  <si>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</si>
  <si>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</si>
  <si>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</si>
  <si>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</si>
  <si>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</si>
  <si>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</si>
  <si>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</si>
  <si>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</si>
  <si>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</si>
  <si>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</si>
  <si>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</si>
  <si>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</si>
  <si>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</si>
  <si>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</si>
  <si>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</si>
  <si>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</si>
  <si>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</si>
  <si>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</si>
  <si>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</si>
  <si>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</si>
  <si>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</si>
  <si>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</si>
  <si>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</si>
  <si>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</si>
  <si>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</si>
  <si>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</si>
  <si>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</si>
  <si>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</si>
  <si>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</si>
  <si>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</si>
  <si>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</si>
  <si>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</si>
  <si>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</si>
  <si>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</si>
  <si>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</si>
  <si>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</si>
  <si>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</si>
  <si>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</si>
  <si>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</si>
  <si>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</si>
  <si>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</si>
  <si>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</si>
  <si>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</si>
  <si>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</si>
  <si>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</si>
  <si>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</si>
  <si>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</si>
  <si>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</si>
  <si>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</si>
  <si>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</si>
  <si>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</si>
  <si>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</si>
  <si>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</si>
  <si>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</si>
  <si>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</si>
  <si>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</si>
  <si>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</si>
  <si>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</si>
  <si>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</si>
  <si>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</si>
  <si>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</si>
  <si>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</si>
  <si>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</si>
  <si>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</si>
  <si>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</si>
  <si>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</si>
  <si>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</si>
  <si>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</si>
  <si>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</si>
  <si>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</si>
  <si>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</si>
  <si>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</si>
  <si>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</si>
  <si>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</si>
  <si>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</si>
  <si>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</si>
  <si>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</si>
  <si>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</si>
  <si>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</si>
  <si>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</si>
  <si>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</si>
  <si>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</si>
  <si>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</si>
  <si>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</si>
  <si>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</si>
  <si>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</si>
  <si>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</si>
  <si>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</si>
  <si>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</si>
  <si>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</si>
  <si>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</si>
  <si>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</si>
  <si>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</si>
  <si>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</si>
  <si>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</si>
  <si>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</si>
  <si>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</si>
  <si>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</si>
  <si>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</si>
  <si>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</si>
  <si>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</si>
  <si>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</si>
  <si>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</si>
  <si>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</si>
  <si>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</si>
  <si>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</si>
  <si>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</si>
  <si>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</si>
  <si>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</si>
  <si>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</si>
  <si>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</si>
  <si>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</si>
  <si>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</si>
  <si>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</si>
  <si>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</si>
  <si>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</si>
  <si>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</si>
  <si>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</si>
  <si>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</si>
  <si>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</si>
  <si>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</si>
  <si>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</si>
  <si>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</si>
  <si>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</si>
  <si>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</si>
  <si>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</si>
  <si>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</si>
  <si>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</si>
  <si>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</si>
  <si>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</si>
  <si>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</si>
  <si>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</si>
  <si>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</si>
  <si>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</si>
  <si>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</si>
  <si>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</si>
  <si>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</si>
  <si>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</si>
  <si>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</si>
  <si>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</si>
  <si>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</si>
  <si>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</si>
  <si>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</si>
  <si>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</si>
  <si>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</si>
  <si>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</si>
  <si>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</si>
  <si>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</si>
  <si>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</si>
  <si>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</si>
  <si>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</si>
  <si>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</si>
  <si>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</si>
  <si>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</si>
  <si>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</si>
  <si>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</si>
  <si>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</si>
  <si>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</si>
  <si>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</si>
  <si>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</si>
  <si>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</si>
  <si>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</si>
  <si>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</si>
  <si>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</si>
  <si>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</si>
  <si>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</si>
  <si>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</si>
  <si>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</si>
  <si>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</si>
  <si>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</si>
  <si>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</si>
  <si>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</si>
  <si>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</si>
  <si>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</si>
  <si>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</si>
  <si>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</si>
  <si>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</si>
  <si>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</si>
  <si>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</si>
  <si>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</si>
  <si>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</si>
  <si>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</si>
  <si>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</si>
  <si>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</si>
  <si>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</si>
  <si>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</si>
  <si>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</si>
  <si>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</si>
  <si>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</si>
  <si>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</si>
  <si>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</si>
  <si>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</si>
  <si>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</si>
  <si>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</si>
  <si>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</si>
  <si>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</si>
  <si>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</si>
  <si>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</si>
  <si>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</si>
  <si>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</si>
  <si>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</si>
  <si>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</si>
  <si>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</si>
  <si>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</si>
  <si>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</si>
  <si>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</si>
  <si>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</si>
  <si>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</si>
  <si>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</si>
  <si>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</si>
  <si>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</si>
  <si>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</si>
  <si>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</si>
  <si>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</si>
  <si>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</si>
  <si>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</si>
  <si>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</si>
  <si>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</si>
  <si>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</si>
  <si>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</si>
  <si>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</si>
  <si>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</si>
  <si>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</si>
  <si>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</si>
  <si>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</si>
  <si>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</si>
  <si>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</si>
  <si>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</si>
  <si>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</si>
  <si>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</si>
  <si>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</si>
  <si>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</si>
  <si>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</si>
  <si>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</si>
  <si>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</si>
  <si>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</si>
  <si>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</si>
  <si>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</si>
  <si>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</si>
  <si>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</si>
  <si>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</si>
  <si>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</si>
  <si>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</si>
  <si>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</si>
  <si>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</si>
  <si>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</si>
  <si>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</si>
  <si>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</si>
  <si>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</si>
  <si>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</si>
  <si>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</si>
  <si>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</si>
  <si>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</si>
  <si>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</si>
  <si>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</si>
  <si>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</si>
  <si>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</si>
  <si>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</si>
  <si>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</si>
  <si>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</si>
  <si>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</si>
  <si>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</si>
  <si>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</si>
  <si>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</si>
  <si>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</si>
  <si>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</si>
  <si>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</si>
  <si>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</si>
  <si>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</si>
  <si>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</si>
  <si>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</si>
  <si>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</si>
  <si>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</si>
  <si>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</si>
  <si>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</si>
  <si>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</si>
  <si>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</si>
  <si>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</si>
  <si>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</si>
  <si>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</si>
  <si>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</si>
  <si>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</si>
  <si>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</si>
  <si>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</si>
  <si>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</si>
  <si>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</si>
  <si>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</si>
  <si>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</si>
  <si>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</si>
  <si>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</si>
  <si>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</si>
  <si>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</si>
  <si>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</si>
  <si>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</si>
  <si>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</si>
  <si>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</si>
  <si>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</si>
  <si>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</si>
  <si>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</si>
  <si>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</si>
  <si>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</si>
  <si>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</si>
  <si>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</si>
  <si>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</si>
  <si>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</si>
  <si>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</si>
  <si>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</si>
  <si>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</si>
  <si>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</si>
  <si>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</si>
  <si>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</si>
  <si>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</si>
  <si>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</si>
  <si>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</si>
  <si>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</si>
  <si>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</si>
  <si>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</si>
  <si>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</si>
  <si>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</si>
  <si>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</si>
  <si>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</si>
  <si>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</si>
  <si>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</si>
  <si>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</si>
  <si>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</si>
  <si>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</si>
  <si>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</si>
  <si>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</si>
  <si>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</si>
  <si>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</si>
  <si>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</si>
  <si>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</si>
  <si>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</si>
  <si>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</si>
  <si>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</si>
  <si>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</si>
  <si>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</si>
  <si>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</si>
  <si>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</si>
  <si>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</si>
  <si>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</si>
  <si>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</si>
  <si>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</si>
  <si>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</si>
  <si>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</si>
  <si>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</si>
  <si>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</si>
  <si>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</si>
  <si>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</si>
  <si>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</si>
  <si>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</si>
  <si>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</si>
  <si>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</si>
  <si>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</si>
  <si>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</si>
  <si>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</si>
  <si>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</si>
  <si>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</si>
  <si>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</si>
  <si>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</si>
  <si>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</si>
  <si>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</si>
  <si>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</si>
  <si>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</si>
  <si>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</si>
  <si>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</si>
  <si>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</si>
  <si>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</si>
  <si>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</si>
  <si>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</si>
  <si>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</si>
  <si>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</si>
  <si>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</si>
  <si>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</si>
  <si>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</si>
  <si>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</si>
  <si>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</si>
  <si>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</si>
  <si>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</si>
  <si>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</si>
  <si>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</si>
  <si>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</si>
  <si>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</si>
  <si>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</si>
  <si>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</si>
  <si>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</si>
  <si>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</si>
  <si>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</si>
  <si>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</si>
  <si>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</si>
  <si>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</si>
  <si>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</si>
  <si>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</si>
  <si>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</si>
  <si>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</si>
  <si>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</si>
  <si>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</si>
  <si>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</si>
  <si>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</si>
  <si>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</si>
  <si>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</si>
  <si>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</si>
  <si>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</si>
  <si>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</si>
  <si>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</si>
  <si>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</si>
  <si>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</si>
  <si>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</si>
  <si>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</si>
  <si>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</si>
  <si>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</si>
  <si>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</si>
  <si>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</si>
  <si>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</si>
  <si>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</si>
  <si>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</si>
  <si>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</si>
  <si>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</si>
  <si>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</si>
  <si>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</si>
  <si>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</si>
  <si>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</si>
  <si>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</si>
  <si>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</si>
  <si>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</si>
  <si>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</si>
  <si>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</si>
  <si>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</si>
  <si>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</si>
  <si>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</si>
  <si>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</si>
  <si>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</si>
  <si>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</si>
  <si>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</si>
  <si>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</si>
  <si>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</si>
  <si>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</si>
  <si>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</si>
  <si>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</si>
  <si>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</si>
  <si>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</si>
  <si>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</si>
  <si>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</si>
  <si>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</si>
  <si>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</si>
  <si>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</si>
  <si>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</si>
  <si>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</si>
  <si>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</si>
  <si>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</si>
  <si>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</si>
  <si>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</si>
  <si>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</si>
  <si>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</si>
  <si>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</si>
  <si>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</si>
  <si>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</si>
  <si>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</si>
  <si>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</si>
  <si>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</si>
  <si>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</si>
  <si>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</si>
  <si>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</si>
  <si>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</si>
  <si>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</si>
  <si>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</si>
  <si>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</si>
  <si>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</si>
  <si>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</si>
  <si>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</si>
  <si>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</si>
  <si>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</si>
  <si>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</si>
  <si>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</si>
  <si>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</si>
  <si>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</si>
  <si>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</si>
  <si>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</si>
  <si>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</si>
  <si>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</si>
  <si>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</si>
  <si>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</si>
  <si>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</si>
  <si>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</si>
  <si>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</si>
  <si>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</si>
  <si>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</si>
  <si>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</si>
  <si>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</si>
  <si>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</si>
  <si>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</si>
  <si>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</si>
  <si>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</si>
  <si>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</si>
  <si>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</si>
  <si>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</si>
  <si>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</si>
  <si>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</si>
  <si>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</si>
  <si>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</si>
  <si>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</si>
  <si>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</si>
  <si>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</si>
  <si>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</si>
  <si>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</si>
  <si>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</si>
  <si>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</si>
  <si>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</si>
  <si>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</si>
  <si>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</si>
  <si>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</si>
  <si>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</si>
  <si>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</si>
  <si>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</si>
  <si>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</si>
  <si>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</si>
  <si>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</si>
  <si>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</si>
  <si>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</si>
  <si>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</si>
  <si>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</si>
  <si>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</si>
  <si>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</si>
  <si>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</si>
  <si>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</si>
  <si>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</si>
  <si>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</si>
  <si>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</si>
  <si>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</si>
  <si>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</si>
  <si>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</si>
  <si>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</si>
  <si>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</si>
  <si>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</si>
  <si>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</si>
  <si>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</si>
  <si>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</si>
  <si>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</si>
  <si>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</si>
  <si>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</si>
  <si>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</si>
  <si>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</si>
  <si>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</si>
  <si>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</si>
  <si>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</si>
  <si>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</si>
  <si>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</si>
  <si>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</si>
  <si>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</si>
  <si>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</si>
  <si>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</si>
  <si>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</si>
  <si>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</si>
  <si>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</si>
  <si>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</si>
  <si>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</si>
  <si>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</si>
  <si>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</si>
  <si>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</si>
  <si>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</si>
  <si>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</si>
  <si>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</si>
  <si>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</si>
  <si>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</si>
  <si>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</si>
  <si>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</si>
  <si>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</si>
  <si>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</si>
  <si>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</si>
  <si>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</si>
  <si>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</si>
  <si>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</si>
  <si>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</si>
  <si>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</si>
  <si>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</si>
  <si>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</si>
  <si>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</si>
  <si>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</si>
  <si>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</si>
  <si>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</si>
  <si>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</si>
  <si>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</si>
  <si>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</si>
  <si>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</si>
  <si>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</si>
  <si>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</si>
  <si>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</si>
  <si>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</si>
  <si>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</si>
  <si>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</si>
  <si>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</si>
  <si>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</si>
  <si>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</si>
  <si>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</si>
  <si>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</si>
  <si>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</si>
  <si>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</si>
  <si>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</si>
  <si>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</si>
  <si>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</si>
  <si>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</si>
  <si>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</si>
  <si>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</si>
  <si>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</si>
  <si>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</si>
  <si>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</si>
  <si>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</si>
  <si>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</si>
  <si>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</si>
  <si>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</si>
  <si>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</si>
  <si>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</si>
  <si>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</si>
  <si>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</si>
  <si>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</si>
  <si>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</si>
  <si>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</si>
  <si>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</si>
  <si>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</si>
  <si>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</si>
  <si>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</si>
  <si>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</si>
  <si>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</si>
  <si>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</si>
  <si>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</si>
  <si>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</si>
  <si>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</si>
  <si>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</si>
  <si>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</si>
  <si>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</si>
  <si>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</si>
  <si>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</si>
  <si>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</si>
  <si>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</si>
  <si>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</si>
  <si>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</si>
  <si>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</si>
  <si>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</si>
  <si>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</si>
  <si>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</si>
  <si>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</si>
  <si>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</si>
  <si>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</si>
  <si>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</si>
  <si>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</si>
  <si>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</si>
  <si>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</si>
  <si>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</si>
  <si>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</si>
  <si>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</si>
  <si>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</si>
  <si>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</si>
  <si>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</si>
  <si>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</si>
  <si>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</si>
  <si>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</si>
  <si>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</si>
  <si>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</si>
  <si>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</si>
  <si>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</si>
  <si>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</si>
  <si>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</si>
  <si>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</si>
  <si>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</si>
  <si>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</si>
  <si>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</si>
  <si>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</si>
  <si>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</si>
  <si>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</si>
  <si>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</si>
  <si>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</si>
  <si>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</si>
  <si>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</si>
  <si>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</si>
  <si>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</si>
  <si>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</si>
  <si>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</si>
  <si>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</si>
  <si>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</si>
  <si>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</si>
  <si>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</si>
  <si>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</si>
  <si>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</si>
  <si>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</si>
  <si>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</si>
  <si>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</si>
  <si>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</si>
  <si>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</si>
  <si>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</si>
  <si>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</si>
  <si>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</si>
  <si>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</si>
  <si>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</si>
  <si>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</si>
  <si>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</si>
  <si>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</si>
  <si>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</si>
  <si>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</si>
  <si>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</si>
  <si>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</si>
  <si>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</si>
  <si>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</si>
  <si>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</si>
  <si>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</si>
  <si>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</si>
  <si>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</si>
  <si>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</si>
  <si>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</si>
  <si>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</si>
  <si>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</si>
  <si>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</si>
  <si>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</si>
  <si>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</si>
  <si>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</si>
  <si>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</si>
  <si>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</si>
  <si>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</si>
  <si>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</si>
  <si>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</si>
  <si>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</si>
  <si>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</si>
  <si>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</si>
  <si>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</si>
  <si>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</si>
  <si>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</si>
  <si>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</si>
  <si>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</si>
  <si>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</si>
  <si>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</si>
  <si>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</si>
  <si>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</si>
  <si>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</si>
  <si>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</si>
  <si>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</si>
  <si>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</si>
  <si>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</si>
  <si>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</si>
  <si>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</si>
  <si>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</si>
  <si>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</si>
  <si>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</si>
  <si>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</si>
  <si>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</si>
  <si>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</si>
  <si>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</si>
  <si>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</si>
  <si>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</si>
  <si>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</si>
  <si>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</si>
  <si>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</si>
  <si>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</si>
  <si>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</si>
  <si>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</si>
  <si>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</si>
  <si>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</si>
  <si>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</si>
  <si>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</si>
  <si>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</si>
  <si>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</si>
  <si>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</si>
  <si>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</si>
  <si>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</si>
  <si>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</si>
  <si>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</si>
  <si>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</si>
  <si>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</si>
  <si>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</si>
  <si>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</si>
  <si>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</si>
  <si>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</si>
  <si>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</si>
  <si>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</si>
  <si>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</si>
  <si>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</si>
  <si>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</si>
  <si>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</si>
  <si>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</si>
  <si>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</si>
  <si>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</si>
  <si>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</si>
  <si>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</si>
  <si>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</si>
  <si>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</si>
  <si>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</si>
  <si>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</si>
  <si>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</si>
  <si>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</si>
  <si>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</si>
  <si>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</si>
  <si>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</si>
  <si>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</si>
  <si>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</si>
  <si>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</si>
  <si>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</si>
  <si>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</si>
  <si>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</si>
  <si>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</si>
  <si>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</si>
  <si>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</si>
  <si>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</si>
  <si>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</si>
  <si>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</si>
  <si>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</si>
  <si>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</si>
  <si>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</si>
  <si>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</si>
  <si>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</si>
  <si>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</si>
  <si>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</si>
  <si>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</si>
  <si>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</si>
  <si>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</si>
  <si>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</si>
  <si>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</si>
  <si>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</si>
  <si>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</si>
  <si>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</si>
  <si>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</si>
  <si>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</si>
  <si>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</si>
  <si>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</si>
  <si>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</si>
  <si>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</si>
  <si>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</si>
  <si>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</si>
  <si>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</si>
  <si>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</si>
  <si>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</si>
  <si>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</si>
  <si>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</si>
  <si>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</si>
  <si>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</si>
  <si>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</si>
  <si>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</si>
  <si>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</si>
  <si>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</si>
  <si>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</si>
  <si>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</si>
  <si>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</si>
  <si>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</si>
  <si>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</si>
  <si>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</si>
  <si>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</si>
  <si>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</si>
  <si>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</si>
  <si>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</si>
  <si>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</si>
  <si>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</si>
  <si>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</si>
  <si>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</si>
  <si>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</si>
  <si>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</si>
  <si>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</si>
  <si>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</si>
  <si>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</si>
  <si>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</si>
  <si>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</si>
  <si>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</si>
  <si>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</si>
  <si>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</si>
  <si>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</si>
  <si>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</si>
  <si>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</si>
  <si>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</si>
  <si>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</si>
  <si>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</si>
  <si>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</si>
  <si>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</si>
  <si>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</si>
  <si>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</si>
  <si>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</si>
  <si>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</si>
  <si>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</si>
  <si>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</si>
  <si>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</si>
  <si>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</si>
  <si>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</si>
  <si>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</si>
  <si>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</si>
  <si>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</si>
  <si>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</si>
  <si>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</si>
  <si>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</si>
  <si>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</si>
  <si>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</si>
  <si>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</si>
  <si>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</si>
  <si>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</si>
  <si>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</si>
  <si>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</si>
  <si>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</si>
  <si>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</si>
  <si>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</si>
  <si>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</si>
  <si>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</si>
  <si>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</si>
  <si>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</si>
  <si>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</si>
  <si>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</si>
  <si>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</si>
  <si>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</si>
  <si>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</si>
  <si>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</si>
  <si>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</si>
  <si>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</si>
  <si>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</si>
  <si>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</si>
  <si>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</si>
  <si>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</si>
  <si>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</si>
  <si>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</si>
  <si>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</si>
  <si>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</si>
  <si>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</si>
  <si>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</si>
  <si>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</si>
  <si>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</si>
  <si>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</si>
  <si>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</si>
  <si>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</si>
  <si>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</si>
  <si>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</si>
  <si>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</si>
  <si>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</si>
  <si>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</si>
  <si>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</si>
  <si>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</si>
  <si>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</si>
  <si>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</si>
  <si>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</si>
  <si>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</si>
  <si>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</si>
  <si>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</si>
  <si>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</si>
  <si>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</si>
  <si>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</si>
  <si>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</si>
  <si>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</si>
  <si>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</si>
  <si>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</si>
  <si>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</si>
  <si>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</si>
  <si>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</si>
  <si>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</si>
  <si>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</si>
  <si>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</si>
  <si>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</si>
  <si>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</si>
  <si>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</si>
  <si>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</si>
  <si>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</si>
  <si>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</si>
  <si>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</si>
  <si>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</si>
  <si>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</si>
  <si>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</si>
  <si>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</si>
  <si>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</si>
  <si>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</si>
  <si>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</si>
  <si>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</si>
  <si>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</si>
  <si>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</si>
  <si>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</si>
  <si>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</si>
  <si>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</si>
  <si>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</si>
  <si>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</si>
  <si>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</si>
  <si>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</si>
  <si>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</si>
  <si>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</si>
  <si>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</si>
  <si>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</si>
  <si>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</si>
  <si>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</si>
  <si>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</si>
  <si>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</si>
  <si>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</si>
  <si>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</si>
  <si>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</si>
  <si>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</si>
  <si>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</si>
  <si>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</si>
  <si>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</si>
  <si>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</si>
  <si>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</si>
  <si>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</si>
  <si>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</si>
  <si>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</si>
  <si>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</si>
  <si>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</si>
  <si>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</si>
  <si>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</si>
  <si>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</si>
  <si>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</si>
  <si>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</si>
  <si>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</si>
  <si>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</si>
  <si>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</si>
  <si>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</si>
  <si>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</si>
  <si>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</si>
  <si>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</si>
  <si>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</si>
  <si>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</si>
  <si>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</si>
  <si>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</si>
  <si>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</si>
  <si>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</si>
  <si>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</si>
  <si>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</si>
  <si>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</si>
  <si>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</si>
  <si>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</si>
  <si>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</si>
  <si>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</si>
  <si>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</si>
  <si>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</si>
  <si>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</si>
  <si>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</si>
  <si>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</si>
  <si>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</si>
  <si>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</si>
  <si>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</si>
  <si>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</si>
  <si>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</si>
  <si>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</si>
  <si>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</si>
  <si>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</si>
  <si>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</si>
  <si>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</si>
  <si>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</si>
  <si>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</si>
  <si>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</si>
  <si>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</si>
  <si>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</si>
  <si>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</si>
  <si>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</si>
  <si>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</si>
  <si>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</si>
  <si>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</si>
  <si>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</si>
  <si>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</si>
  <si>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</si>
  <si>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</si>
  <si>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</si>
  <si>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</si>
  <si>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</si>
  <si>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</si>
  <si>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</si>
  <si>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</si>
  <si>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</si>
  <si>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</si>
  <si>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</si>
  <si>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</si>
  <si>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</si>
  <si>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</si>
  <si>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</si>
  <si>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</si>
  <si>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</si>
  <si>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</si>
  <si>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</si>
  <si>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</si>
  <si>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</si>
  <si>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</si>
  <si>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</si>
  <si>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</si>
  <si>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</si>
  <si>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</si>
  <si>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</si>
  <si>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</si>
  <si>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</si>
  <si>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</si>
  <si>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</si>
  <si>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</si>
  <si>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</si>
  <si>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</si>
  <si>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</si>
  <si>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</si>
  <si>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</si>
  <si>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</si>
  <si>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</si>
  <si>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</si>
  <si>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</si>
  <si>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</si>
  <si>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</si>
  <si>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</si>
  <si>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</si>
  <si>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</si>
  <si>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</si>
  <si>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</si>
  <si>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</si>
  <si>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</si>
  <si>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</si>
  <si>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</si>
  <si>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</si>
  <si>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</si>
  <si>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</si>
  <si>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</si>
  <si>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</si>
  <si>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</si>
  <si>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</si>
  <si>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</si>
  <si>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</si>
  <si>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</si>
  <si>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</si>
  <si>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</si>
  <si>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</si>
  <si>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</si>
  <si>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</si>
  <si>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</si>
  <si>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</si>
  <si>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</si>
  <si>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</si>
  <si>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</si>
  <si>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</si>
  <si>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</si>
  <si>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</si>
  <si>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</si>
  <si>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</si>
  <si>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</si>
  <si>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</si>
  <si>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</si>
  <si>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</si>
  <si>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</si>
  <si>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</si>
  <si>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</si>
  <si>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</si>
  <si>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</si>
  <si>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</si>
  <si>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</si>
  <si>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</si>
  <si>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</si>
  <si>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</si>
  <si>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</si>
  <si>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</si>
  <si>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</si>
  <si>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</si>
  <si>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</si>
  <si>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</si>
  <si>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</si>
  <si>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</si>
  <si>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</si>
  <si>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</si>
  <si>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</si>
  <si>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</si>
  <si>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</si>
  <si>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</si>
  <si>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</si>
  <si>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</si>
  <si>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</si>
  <si>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</si>
  <si>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</si>
  <si>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</si>
  <si>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</si>
  <si>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</si>
  <si>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</si>
  <si>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</si>
  <si>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</si>
  <si>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</si>
  <si>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</si>
  <si>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</si>
  <si>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</si>
  <si>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</si>
  <si>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</si>
  <si>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</si>
  <si>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</si>
  <si>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</si>
  <si>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</si>
  <si>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</si>
  <si>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</si>
  <si>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</si>
  <si>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</si>
  <si>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</si>
  <si>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</si>
  <si>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</si>
  <si>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</si>
  <si>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</si>
  <si>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</si>
  <si>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</si>
  <si>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</si>
  <si>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</si>
  <si>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</si>
  <si>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</si>
  <si>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</si>
  <si>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</si>
  <si>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</si>
  <si>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</si>
  <si>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</si>
  <si>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</si>
  <si>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</si>
  <si>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</si>
  <si>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</si>
  <si>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</si>
  <si>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</si>
  <si>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</si>
  <si>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</si>
  <si>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</si>
  <si>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</si>
  <si>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</si>
  <si>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</si>
  <si>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</si>
  <si>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</si>
  <si>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</si>
  <si>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</si>
  <si>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</si>
  <si>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</si>
  <si>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</si>
  <si>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</si>
  <si>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</si>
  <si>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</si>
  <si>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</si>
  <si>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</si>
  <si>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</si>
  <si>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</si>
  <si>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</si>
  <si>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</si>
  <si>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</si>
  <si>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</si>
  <si>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</si>
  <si>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</si>
  <si>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</si>
  <si>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</si>
  <si>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</si>
  <si>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</si>
  <si>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</si>
  <si>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</si>
  <si>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</si>
  <si>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</si>
  <si>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</si>
  <si>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</si>
  <si>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</si>
  <si>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</si>
  <si>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</si>
  <si>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</si>
  <si>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</si>
  <si>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</si>
  <si>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</si>
  <si>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</si>
  <si>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</si>
  <si>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</si>
  <si>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</si>
  <si>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</si>
  <si>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</si>
  <si>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</si>
  <si>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</si>
  <si>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</si>
  <si>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</si>
  <si>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</si>
  <si>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</si>
  <si>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</si>
  <si>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</si>
  <si>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</si>
  <si>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</si>
  <si>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</si>
  <si>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</si>
  <si>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</si>
  <si>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</si>
  <si>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</si>
  <si>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</si>
  <si>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</si>
  <si>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</si>
  <si>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</si>
  <si>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</si>
  <si>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</si>
  <si>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</si>
  <si>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</si>
  <si>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</si>
  <si>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</si>
  <si>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</si>
  <si>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</si>
  <si>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</si>
  <si>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</si>
  <si>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</si>
  <si>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</si>
  <si>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</si>
  <si>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</si>
  <si>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</si>
  <si>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</si>
  <si>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</si>
  <si>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</si>
  <si>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</si>
  <si>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</si>
  <si>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</si>
  <si>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</si>
  <si>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</si>
  <si>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</si>
  <si>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</si>
  <si>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</si>
  <si>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</si>
  <si>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</si>
  <si>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</si>
  <si>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</si>
  <si>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</si>
  <si>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</si>
  <si>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</si>
  <si>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</si>
  <si>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</si>
  <si>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</si>
  <si>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</si>
  <si>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</si>
  <si>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</si>
  <si>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</si>
  <si>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</si>
  <si>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</si>
  <si>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</si>
  <si>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</si>
  <si>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</si>
  <si>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</si>
  <si>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</si>
  <si>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</si>
  <si>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</si>
  <si>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</si>
  <si>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</si>
  <si>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</si>
  <si>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</si>
  <si>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</si>
  <si>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</si>
  <si>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</si>
  <si>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</si>
  <si>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</si>
  <si>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</si>
  <si>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</si>
  <si>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</si>
  <si>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</si>
  <si>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</si>
  <si>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</si>
  <si>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</si>
  <si>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</si>
  <si>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</si>
  <si>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</si>
  <si>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</si>
  <si>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</si>
  <si>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</si>
  <si>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</si>
  <si>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</si>
  <si>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</si>
  <si>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</si>
  <si>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</si>
  <si>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</si>
  <si>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</si>
  <si>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</si>
  <si>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</si>
  <si>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</si>
  <si>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</si>
  <si>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</si>
  <si>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</si>
  <si>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</si>
  <si>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</si>
  <si>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</si>
  <si>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</si>
  <si>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</si>
  <si>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</si>
  <si>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</si>
  <si>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</si>
  <si>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</si>
  <si>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</si>
  <si>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</si>
  <si>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</si>
  <si>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</si>
  <si>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</si>
  <si>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</si>
  <si>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</si>
  <si>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</si>
  <si>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</si>
  <si>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</si>
  <si>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</si>
  <si>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</si>
  <si>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</si>
  <si>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</si>
  <si>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</si>
  <si>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</si>
  <si>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</si>
  <si>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</si>
  <si>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</si>
  <si>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</si>
  <si>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</si>
  <si>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</si>
  <si>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</si>
  <si>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</si>
  <si>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</si>
  <si>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</si>
  <si>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</si>
  <si>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</si>
  <si>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</si>
  <si>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</si>
  <si>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</si>
  <si>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</si>
  <si>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</si>
  <si>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</si>
  <si>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</si>
  <si>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</si>
  <si>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</si>
  <si>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</si>
  <si>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</si>
  <si>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</si>
  <si>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</si>
  <si>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</si>
  <si>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</si>
  <si>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</si>
  <si>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</si>
  <si>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</si>
  <si>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</si>
  <si>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</si>
  <si>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</si>
  <si>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</si>
  <si>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</si>
  <si>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</si>
  <si>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</si>
  <si>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</si>
  <si>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</si>
  <si>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</si>
  <si>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</si>
  <si>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</si>
  <si>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</si>
  <si>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</si>
  <si>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</si>
  <si>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</si>
  <si>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</si>
  <si>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</si>
  <si>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</si>
  <si>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</si>
  <si>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</si>
  <si>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</si>
  <si>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</si>
  <si>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</si>
  <si>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</si>
  <si>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</si>
  <si>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</si>
  <si>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</si>
  <si>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</si>
  <si>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</si>
  <si>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</si>
  <si>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</si>
  <si>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</si>
  <si>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</si>
  <si>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</si>
  <si>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</si>
  <si>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</si>
  <si>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</si>
  <si>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</si>
  <si>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</si>
  <si>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</si>
  <si>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</si>
  <si>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</si>
  <si>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</si>
  <si>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</si>
  <si>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</si>
  <si>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</si>
  <si>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</si>
  <si>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</si>
  <si>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</si>
  <si>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</si>
  <si>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</si>
  <si>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</si>
  <si>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</si>
  <si>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</si>
  <si>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</si>
  <si>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</si>
  <si>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</si>
  <si>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</si>
  <si>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</si>
  <si>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</si>
  <si>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</si>
  <si>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</si>
  <si>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</si>
  <si>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</si>
  <si>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</si>
  <si>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</si>
  <si>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</si>
  <si>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</si>
  <si>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</si>
  <si>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</si>
  <si>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</si>
  <si>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</si>
  <si>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</si>
  <si>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</si>
  <si>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</si>
  <si>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</si>
  <si>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</si>
  <si>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</si>
  <si>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</si>
  <si>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</si>
  <si>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</si>
  <si>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</si>
  <si>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</si>
  <si>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</si>
  <si>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</si>
  <si>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</si>
  <si>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</si>
  <si>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</si>
  <si>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</si>
  <si>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</si>
  <si>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</si>
  <si>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</si>
  <si>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</si>
  <si>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</si>
  <si>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</si>
  <si>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</si>
  <si>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</si>
  <si>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</si>
  <si>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</si>
  <si>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</si>
  <si>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</si>
  <si>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</si>
  <si>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</si>
  <si>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</si>
  <si>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</si>
  <si>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</si>
  <si>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</si>
  <si>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</si>
  <si>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</si>
  <si>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</si>
  <si>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</si>
  <si>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</si>
  <si>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</si>
  <si>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</si>
  <si>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</si>
  <si>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</si>
  <si>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</si>
  <si>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</si>
  <si>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</si>
  <si>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</si>
  <si>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</si>
  <si>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</si>
  <si>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</si>
  <si>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</si>
  <si>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</si>
  <si>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</si>
  <si>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</si>
  <si>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</si>
  <si>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</si>
  <si>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</si>
  <si>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</si>
  <si>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</si>
  <si>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</si>
  <si>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</si>
  <si>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</si>
  <si>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</si>
  <si>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</si>
  <si>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</si>
  <si>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</si>
  <si>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</si>
  <si>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</si>
  <si>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</si>
  <si>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</si>
  <si>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</si>
  <si>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</si>
  <si>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</si>
  <si>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</si>
  <si>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</si>
  <si>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</si>
  <si>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</si>
  <si>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</si>
  <si>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</si>
  <si>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</si>
  <si>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</si>
  <si>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</si>
  <si>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</si>
  <si>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</si>
  <si>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</si>
  <si>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</si>
  <si>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</si>
  <si>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</si>
  <si>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</si>
  <si>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</si>
  <si>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</si>
  <si>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</si>
  <si>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</si>
  <si>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</si>
  <si>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</si>
  <si>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</si>
  <si>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</si>
  <si>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</si>
  <si>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</si>
  <si>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</si>
  <si>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</si>
  <si>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</si>
  <si>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</si>
  <si>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</si>
  <si>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</si>
  <si>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</si>
  <si>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</si>
  <si>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</si>
  <si>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</si>
  <si>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</si>
  <si>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</si>
  <si>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</si>
  <si>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</si>
  <si>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</si>
  <si>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</si>
  <si>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</si>
  <si>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</si>
  <si>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</si>
  <si>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</si>
  <si>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</si>
  <si>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</si>
  <si>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</si>
  <si>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</si>
  <si>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</si>
  <si>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</si>
  <si>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</si>
  <si>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</si>
  <si>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</si>
  <si>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</si>
  <si>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</si>
  <si>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</si>
  <si>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</si>
  <si>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</si>
  <si>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</si>
  <si>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</si>
  <si>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</si>
  <si>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</si>
  <si>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</si>
  <si>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</si>
  <si>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</si>
  <si>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</si>
  <si>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</si>
  <si>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</si>
  <si>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</si>
  <si>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</si>
  <si>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</si>
  <si>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</si>
  <si>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</si>
  <si>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</si>
  <si>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</si>
  <si>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</si>
  <si>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</si>
  <si>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</si>
  <si>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</si>
  <si>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</si>
  <si>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</si>
  <si>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</si>
  <si>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</si>
  <si>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</si>
  <si>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</si>
  <si>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</si>
  <si>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</si>
  <si>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</si>
  <si>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</si>
  <si>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</si>
  <si>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</si>
  <si>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</si>
  <si>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</si>
  <si>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</si>
  <si>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</si>
  <si>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</si>
  <si>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</si>
  <si>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</si>
  <si>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</si>
  <si>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</si>
  <si>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</si>
  <si>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</si>
  <si>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</si>
  <si>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</si>
  <si>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</si>
  <si>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</si>
  <si>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</si>
  <si>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</si>
  <si>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</si>
  <si>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</si>
  <si>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</si>
  <si>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</si>
  <si>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</si>
  <si>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</si>
  <si>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</si>
  <si>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</si>
  <si>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</si>
  <si>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</si>
  <si>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</si>
  <si>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</si>
  <si>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</si>
  <si>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</si>
  <si>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</si>
  <si>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</si>
  <si>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</si>
  <si>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</si>
  <si>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</si>
  <si>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</si>
  <si>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</si>
  <si>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</si>
  <si>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</si>
  <si>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</si>
  <si>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</si>
  <si>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</si>
  <si>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</si>
  <si>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</si>
  <si>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</si>
  <si>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</si>
  <si>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</si>
  <si>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</si>
  <si>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</si>
  <si>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</si>
  <si>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</si>
  <si>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</si>
  <si>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</si>
  <si>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</si>
  <si>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</si>
  <si>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</si>
  <si>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</si>
  <si>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</si>
  <si>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</si>
  <si>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</si>
  <si>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</si>
  <si>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</si>
  <si>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</si>
  <si>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</si>
  <si>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</si>
  <si>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</si>
  <si>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</si>
  <si>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</si>
  <si>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</si>
  <si>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</si>
  <si>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</si>
  <si>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</si>
  <si>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</si>
  <si>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</si>
  <si>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</si>
  <si>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</si>
  <si>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</si>
  <si>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</si>
  <si>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</si>
  <si>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</si>
  <si>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</si>
  <si>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</si>
  <si>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</si>
  <si>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</si>
  <si>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</si>
  <si>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</si>
  <si>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</si>
  <si>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</si>
  <si>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</si>
  <si>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</si>
  <si>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</si>
  <si>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</si>
  <si>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</si>
  <si>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</si>
  <si>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</si>
  <si>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</si>
  <si>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</si>
  <si>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</si>
  <si>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</si>
  <si>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</si>
  <si>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</si>
  <si>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</si>
  <si>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</si>
  <si>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</si>
  <si>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</si>
  <si>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</si>
  <si>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</si>
  <si>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</si>
  <si>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</si>
  <si>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</si>
  <si>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</si>
  <si>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</si>
  <si>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</si>
  <si>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</si>
  <si>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</si>
  <si>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</si>
  <si>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</si>
  <si>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</si>
  <si>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</si>
  <si>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</si>
  <si>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</si>
  <si>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</si>
  <si>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</si>
  <si>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</si>
  <si>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</si>
  <si>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</si>
  <si>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</si>
  <si>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</si>
  <si>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</si>
  <si>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</si>
  <si>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</si>
  <si>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</si>
  <si>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</si>
  <si>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</si>
  <si>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</si>
  <si>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</si>
  <si>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</si>
  <si>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</si>
  <si>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</si>
  <si>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</si>
  <si>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</si>
  <si>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</si>
  <si>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</si>
  <si>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</si>
  <si>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</si>
  <si>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</si>
  <si>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</si>
  <si>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</si>
  <si>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</si>
  <si>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</si>
  <si>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</si>
  <si>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</si>
  <si>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</si>
  <si>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</si>
  <si>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</si>
  <si>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</si>
  <si>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</si>
  <si>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</si>
  <si>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</si>
  <si>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</si>
  <si>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</si>
  <si>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</si>
  <si>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</si>
  <si>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</si>
  <si>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</si>
  <si>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</si>
  <si>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</si>
  <si>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</si>
  <si>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</si>
  <si>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</si>
  <si>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</si>
  <si>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</si>
  <si>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</si>
  <si>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</si>
  <si>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</si>
  <si>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</si>
  <si>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</si>
  <si>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</si>
  <si>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</si>
  <si>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</si>
  <si>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</si>
  <si>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</si>
  <si>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</si>
  <si>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</si>
  <si>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</si>
  <si>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</si>
  <si>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</si>
  <si>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</si>
  <si>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</si>
  <si>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</si>
  <si>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</si>
  <si>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</si>
  <si>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</si>
  <si>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</si>
  <si>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</si>
  <si>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</si>
  <si>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</si>
  <si>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</si>
  <si>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</si>
  <si>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</si>
  <si>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</si>
  <si>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</si>
  <si>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</si>
  <si>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</si>
  <si>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</si>
  <si>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</si>
  <si>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</si>
  <si>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</si>
  <si>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</si>
  <si>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</si>
  <si>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</si>
  <si>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</si>
  <si>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</si>
  <si>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</si>
  <si>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</si>
  <si>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</si>
  <si>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</si>
  <si>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</si>
  <si>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</si>
  <si>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</si>
  <si>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</si>
  <si>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</si>
  <si>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</si>
  <si>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</si>
  <si>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</si>
  <si>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</si>
  <si>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</si>
  <si>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</si>
  <si>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</si>
  <si>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</si>
  <si>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</si>
  <si>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</si>
  <si>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</si>
  <si>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</si>
  <si>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</si>
  <si>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</si>
  <si>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</si>
  <si>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</si>
  <si>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</si>
  <si>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</si>
  <si>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</si>
  <si>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</si>
  <si>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</si>
  <si>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</si>
  <si>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</si>
  <si>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</si>
  <si>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</si>
  <si>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</si>
  <si>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</si>
  <si>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</si>
  <si>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</si>
  <si>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</si>
  <si>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</si>
  <si>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</si>
  <si>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</si>
  <si>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</si>
  <si>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</si>
  <si>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</si>
  <si>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</si>
  <si>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</si>
  <si>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</si>
  <si>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</si>
  <si>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</si>
  <si>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</si>
  <si>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</si>
  <si>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</si>
  <si>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</si>
  <si>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</si>
  <si>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</si>
  <si>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</si>
  <si>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</si>
  <si>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</si>
  <si>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</si>
  <si>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</si>
  <si>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</si>
  <si>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</si>
  <si>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</si>
  <si>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</si>
  <si>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</si>
  <si>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</si>
  <si>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</si>
  <si>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</si>
  <si>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</si>
  <si>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</si>
  <si>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</si>
  <si>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</si>
  <si>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</si>
  <si>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</si>
  <si>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</si>
  <si>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</si>
  <si>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</si>
  <si>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</si>
  <si>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</si>
  <si>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</si>
  <si>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</si>
  <si>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</si>
  <si>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</si>
  <si>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</si>
  <si>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</si>
  <si>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</si>
  <si>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</si>
  <si>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</si>
  <si>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</si>
  <si>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</si>
  <si>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</si>
  <si>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</si>
  <si>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</si>
  <si>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</si>
  <si>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</si>
  <si>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</si>
  <si>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</si>
  <si>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</si>
  <si>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</si>
  <si>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</si>
  <si>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</si>
  <si>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</si>
  <si>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</si>
  <si>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</si>
  <si>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</si>
  <si>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</si>
  <si>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</si>
  <si>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</si>
  <si>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</si>
  <si>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</si>
  <si>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</si>
  <si>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</si>
  <si>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</si>
  <si>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</si>
  <si>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</si>
  <si>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</si>
  <si>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</si>
  <si>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</si>
  <si>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</si>
  <si>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</si>
  <si>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</si>
  <si>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</si>
  <si>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</si>
  <si>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</si>
  <si>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</si>
  <si>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</si>
  <si>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</si>
  <si>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</si>
  <si>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</si>
  <si>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</si>
  <si>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</si>
  <si>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</si>
  <si>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</si>
  <si>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</si>
  <si>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</si>
  <si>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</si>
  <si>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</si>
  <si>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</si>
  <si>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</si>
  <si>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</si>
  <si>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</si>
  <si>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</si>
  <si>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</si>
  <si>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</si>
  <si>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</si>
  <si>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</si>
  <si>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</si>
  <si>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</si>
  <si>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</si>
  <si>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</si>
  <si>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</si>
  <si>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</si>
  <si>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</si>
  <si>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</si>
  <si>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</si>
  <si>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</si>
  <si>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</si>
  <si>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</si>
  <si>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</si>
  <si>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</si>
  <si>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</si>
  <si>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</si>
  <si>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</si>
  <si>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</si>
  <si>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</si>
  <si>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</si>
  <si>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</si>
  <si>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</si>
  <si>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</si>
  <si>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</si>
  <si>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</si>
  <si>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</si>
  <si>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</si>
  <si>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</si>
  <si>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</si>
  <si>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</si>
  <si>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</si>
  <si>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</si>
  <si>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</si>
  <si>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</si>
  <si>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</si>
  <si>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</si>
  <si>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</si>
  <si>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</si>
  <si>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</si>
  <si>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</si>
  <si>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</si>
  <si>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</si>
  <si>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</si>
  <si>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</si>
  <si>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</si>
  <si>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</si>
  <si>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</si>
  <si>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</si>
  <si>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</si>
  <si>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</si>
  <si>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</si>
  <si>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</si>
  <si>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</si>
  <si>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</si>
  <si>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</si>
  <si>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</si>
  <si>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</si>
  <si>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</si>
  <si>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</si>
  <si>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</si>
  <si>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</si>
  <si>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</si>
  <si>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</si>
  <si>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</si>
  <si>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</si>
  <si>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</si>
  <si>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</si>
  <si>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</si>
  <si>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</si>
  <si>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</si>
  <si>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</si>
  <si>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</si>
  <si>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</si>
  <si>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</si>
  <si>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</si>
  <si>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</si>
  <si>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</si>
  <si>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</si>
  <si>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</si>
  <si>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</si>
  <si>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</si>
  <si>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</si>
  <si>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</si>
  <si>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</si>
  <si>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</si>
  <si>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</si>
  <si>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</si>
  <si>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</si>
  <si>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</si>
  <si>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</si>
  <si>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</si>
  <si>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</si>
  <si>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</si>
  <si>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</si>
  <si>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</si>
  <si>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</si>
  <si>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</si>
  <si>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</si>
  <si>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</si>
  <si>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</si>
  <si>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</si>
  <si>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</si>
  <si>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</si>
  <si>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</si>
  <si>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</si>
  <si>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</si>
  <si>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</si>
  <si>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</si>
  <si>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</si>
  <si>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</si>
  <si>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</si>
  <si>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</si>
  <si>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</si>
  <si>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</si>
  <si>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</si>
  <si>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</si>
  <si>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</si>
  <si>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</si>
  <si>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</si>
  <si>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</si>
  <si>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</si>
  <si>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</si>
  <si>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</si>
  <si>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</si>
  <si>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</si>
  <si>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</si>
  <si>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</si>
  <si>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</si>
  <si>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</si>
  <si>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</si>
  <si>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</si>
  <si>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</si>
  <si>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</si>
  <si>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</si>
  <si>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</si>
  <si>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</si>
  <si>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</si>
  <si>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</si>
  <si>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</si>
  <si>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</si>
  <si>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</si>
  <si>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</si>
  <si>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</si>
  <si>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</si>
  <si>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</si>
  <si>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</si>
  <si>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</si>
  <si>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</si>
  <si>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</si>
  <si>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</si>
  <si>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</si>
  <si>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</si>
  <si>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</si>
  <si>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</si>
  <si>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</si>
  <si>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</si>
  <si>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</si>
  <si>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</si>
  <si>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</si>
  <si>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</si>
  <si>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</si>
  <si>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</si>
  <si>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</si>
  <si>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</si>
  <si>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</si>
  <si>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</si>
  <si>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</si>
  <si>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</si>
  <si>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</si>
  <si>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</si>
  <si>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</si>
  <si>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</si>
  <si>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</si>
  <si>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</si>
  <si>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</si>
  <si>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</si>
  <si>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</si>
  <si>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</si>
  <si>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</si>
  <si>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</si>
  <si>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</si>
  <si>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</si>
  <si>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</si>
  <si>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</si>
  <si>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</si>
  <si>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</si>
  <si>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</si>
  <si>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</si>
  <si>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</si>
  <si>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</si>
  <si>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</si>
  <si>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</si>
  <si>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</si>
  <si>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</si>
  <si>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</si>
  <si>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</si>
  <si>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</si>
  <si>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</si>
  <si>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</si>
  <si>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</si>
  <si>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</si>
  <si>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</si>
  <si>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</si>
  <si>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</si>
  <si>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</si>
  <si>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</si>
  <si>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</si>
  <si>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</si>
  <si>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</si>
  <si>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</si>
  <si>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</si>
  <si>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</si>
  <si>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</si>
  <si>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</si>
  <si>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</si>
  <si>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</si>
  <si>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</si>
  <si>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</si>
  <si>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</si>
  <si>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</si>
  <si>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</si>
  <si>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</si>
  <si>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</si>
  <si>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</si>
  <si>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</si>
  <si>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</si>
  <si>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</si>
  <si>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</si>
  <si>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</si>
  <si>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</si>
  <si>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</si>
  <si>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</si>
  <si>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</si>
  <si>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</si>
  <si>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</si>
  <si>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</si>
  <si>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</si>
  <si>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</si>
  <si>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</si>
  <si>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</si>
  <si>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</si>
  <si>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</si>
  <si>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</si>
  <si>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</si>
  <si>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</si>
  <si>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</si>
  <si>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</si>
  <si>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</si>
  <si>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</si>
  <si>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</si>
  <si>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</si>
  <si>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</si>
  <si>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</si>
  <si>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</si>
  <si>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</si>
  <si>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</si>
  <si>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</si>
  <si>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</si>
  <si>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</si>
  <si>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</si>
  <si>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</si>
  <si>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</si>
  <si>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</si>
  <si>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</si>
  <si>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</si>
  <si>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</si>
  <si>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</si>
  <si>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</si>
  <si>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</si>
  <si>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</si>
  <si>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</si>
  <si>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</si>
  <si>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</si>
  <si>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</si>
  <si>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</si>
  <si>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</si>
  <si>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</si>
  <si>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</si>
  <si>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</si>
  <si>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</si>
  <si>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</si>
  <si>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</si>
  <si>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</si>
  <si>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</si>
  <si>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</si>
  <si>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</si>
  <si>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</si>
  <si>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</si>
  <si>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</si>
  <si>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</si>
  <si>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</si>
  <si>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</si>
  <si>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</si>
  <si>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</si>
  <si>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</si>
  <si>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</si>
  <si>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</si>
  <si>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</si>
  <si>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</si>
  <si>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</si>
  <si>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</si>
  <si>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</si>
  <si>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</si>
  <si>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</si>
  <si>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</si>
  <si>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</si>
  <si>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</si>
  <si>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</si>
  <si>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</si>
  <si>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</si>
  <si>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</si>
  <si>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</si>
  <si>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</si>
  <si>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</si>
  <si>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</si>
  <si>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</si>
  <si>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</si>
  <si>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</si>
  <si>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</si>
  <si>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</si>
  <si>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</si>
  <si>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</si>
  <si>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</si>
  <si>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</si>
  <si>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</si>
  <si>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</si>
  <si>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</si>
  <si>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</si>
  <si>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</si>
  <si>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</si>
  <si>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</si>
  <si>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</si>
  <si>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</si>
  <si>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</si>
  <si>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</si>
  <si>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</si>
  <si>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</si>
  <si>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</si>
  <si>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</si>
  <si>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</si>
  <si>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</si>
  <si>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</si>
  <si>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</si>
  <si>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</si>
  <si>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</si>
  <si>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</si>
  <si>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</si>
  <si>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</si>
  <si>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</si>
  <si>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</si>
  <si>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</si>
  <si>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</si>
  <si>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</si>
  <si>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</si>
  <si>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</si>
  <si>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</si>
  <si>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</si>
  <si>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</si>
  <si>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</si>
  <si>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</si>
  <si>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</si>
  <si>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</si>
  <si>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</si>
  <si>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</si>
  <si>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</si>
  <si>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</si>
  <si>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</si>
  <si>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</si>
  <si>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</si>
  <si>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</si>
  <si>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</si>
  <si>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</si>
  <si>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</si>
  <si>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</si>
  <si>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</si>
  <si>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</si>
  <si>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</si>
  <si>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</si>
  <si>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</si>
  <si>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</si>
  <si>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</si>
  <si>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</si>
  <si>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</si>
  <si>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</si>
  <si>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</si>
  <si>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</si>
  <si>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</si>
  <si>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</si>
  <si>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</si>
  <si>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</si>
  <si>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</si>
  <si>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</si>
  <si>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</si>
  <si>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</si>
  <si>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</si>
  <si>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</si>
  <si>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</si>
  <si>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</si>
  <si>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</si>
  <si>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</si>
  <si>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</si>
  <si>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</si>
  <si>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</si>
  <si>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</si>
  <si>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</si>
  <si>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</si>
  <si>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</si>
  <si>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</si>
  <si>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</si>
  <si>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</si>
  <si>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</si>
  <si>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</si>
  <si>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</si>
  <si>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</si>
  <si>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</si>
  <si>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</si>
  <si>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</si>
  <si>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</si>
  <si>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</si>
  <si>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</si>
  <si>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</si>
  <si>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</si>
  <si>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</si>
  <si>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</si>
  <si>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</si>
  <si>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</si>
  <si>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</si>
  <si>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</si>
  <si>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</si>
  <si>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</si>
  <si>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</si>
  <si>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</si>
  <si>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</si>
  <si>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</si>
  <si>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</si>
  <si>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</si>
  <si>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</si>
  <si>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</si>
  <si>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</si>
  <si>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</si>
  <si>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</si>
  <si>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</si>
  <si>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</si>
  <si>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</si>
  <si>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</si>
  <si>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</si>
  <si>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</si>
  <si>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</si>
  <si>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</si>
  <si>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</si>
  <si>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</si>
  <si>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</si>
  <si>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</si>
  <si>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</si>
  <si>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</si>
  <si>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</si>
  <si>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</si>
  <si>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</si>
  <si>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</si>
  <si>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</si>
  <si>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</si>
  <si>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</si>
  <si>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</si>
  <si>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</si>
  <si>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</si>
  <si>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</si>
  <si>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</si>
  <si>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</si>
  <si>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</si>
  <si>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</si>
  <si>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</si>
  <si>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</si>
  <si>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</si>
  <si>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</si>
  <si>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</si>
  <si>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</si>
  <si>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</si>
  <si>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</si>
  <si>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</si>
  <si>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</si>
  <si>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</si>
  <si>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</si>
  <si>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</si>
  <si>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</si>
  <si>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</si>
  <si>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</si>
  <si>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</si>
  <si>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</si>
  <si>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</si>
  <si>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</si>
  <si>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</si>
  <si>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</si>
  <si>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</si>
  <si>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</si>
  <si>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</si>
  <si>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</si>
  <si>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</si>
  <si>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</si>
  <si>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</si>
  <si>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</si>
  <si>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</si>
  <si>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</si>
  <si>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</si>
  <si>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</si>
  <si>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</si>
  <si>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</si>
  <si>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</si>
  <si>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</si>
  <si>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</si>
  <si>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</si>
  <si>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</si>
  <si>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</si>
  <si>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</si>
  <si>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</si>
  <si>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</si>
  <si>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</si>
  <si>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</si>
  <si>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</si>
  <si>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</si>
  <si>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</si>
  <si>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</si>
  <si>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</si>
  <si>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</si>
  <si>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</si>
  <si>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</si>
  <si>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</si>
  <si>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</si>
  <si>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</si>
  <si>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</si>
  <si>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</si>
  <si>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</si>
  <si>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</si>
  <si>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</si>
  <si>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</si>
  <si>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</si>
  <si>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</si>
  <si>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</si>
  <si>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</si>
  <si>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</si>
  <si>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</si>
  <si>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</si>
  <si>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</si>
  <si>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</si>
  <si>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</si>
  <si>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</si>
  <si>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</si>
  <si>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</si>
  <si>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</si>
  <si>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</si>
  <si>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</si>
  <si>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</si>
  <si>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</si>
  <si>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</si>
  <si>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</si>
  <si>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</si>
  <si>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</si>
  <si>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</si>
  <si>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</si>
  <si>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</si>
  <si>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</si>
  <si>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</si>
  <si>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</si>
  <si>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</si>
  <si>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</si>
  <si>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</si>
  <si>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</si>
  <si>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</si>
  <si>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</si>
  <si>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</si>
  <si>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</si>
  <si>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</si>
  <si>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</si>
  <si>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</si>
  <si>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</si>
  <si>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</si>
  <si>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</si>
  <si>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</si>
  <si>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</si>
  <si>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</si>
  <si>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</si>
  <si>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</si>
  <si>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</si>
  <si>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</si>
  <si>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</si>
  <si>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</si>
  <si>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</si>
  <si>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</si>
  <si>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</si>
  <si>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</si>
  <si>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</si>
  <si>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</si>
  <si>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</si>
  <si>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</si>
  <si>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</si>
  <si>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</si>
  <si>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</si>
  <si>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</si>
  <si>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</si>
  <si>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</si>
  <si>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</si>
  <si>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</si>
  <si>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</si>
  <si>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</si>
  <si>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</si>
  <si>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</si>
  <si>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</si>
  <si>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</si>
  <si>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</si>
  <si>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</si>
  <si>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</si>
  <si>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</si>
  <si>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</si>
  <si>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</si>
  <si>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</si>
  <si>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</si>
  <si>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</si>
  <si>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</si>
  <si>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</si>
  <si>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</si>
  <si>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</si>
  <si>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</si>
  <si>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</si>
  <si>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</si>
  <si>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</si>
  <si>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</si>
  <si>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</si>
  <si>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</si>
  <si>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</si>
  <si>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</si>
  <si>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</si>
  <si>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</si>
  <si>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</si>
  <si>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</si>
  <si>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</si>
  <si>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</si>
  <si>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</si>
  <si>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</si>
  <si>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</si>
  <si>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</si>
  <si>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</si>
  <si>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</si>
  <si>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</si>
  <si>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</si>
  <si>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</si>
  <si>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</si>
  <si>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</si>
  <si>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</si>
  <si>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</si>
  <si>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</si>
  <si>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</si>
  <si>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</si>
  <si>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</si>
  <si>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</si>
  <si>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</si>
  <si>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</si>
  <si>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</si>
  <si>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</si>
  <si>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</si>
  <si>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</si>
  <si>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</si>
  <si>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</si>
  <si>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</si>
  <si>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</si>
  <si>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</si>
  <si>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</si>
  <si>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</si>
  <si>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</si>
  <si>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</si>
  <si>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</si>
  <si>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</si>
  <si>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</si>
  <si>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</si>
  <si>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</si>
  <si>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</si>
  <si>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</si>
  <si>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</si>
  <si>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</si>
  <si>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</si>
  <si>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</si>
  <si>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</si>
  <si>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</si>
  <si>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</si>
  <si>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</si>
  <si>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</si>
  <si>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</si>
  <si>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</si>
  <si>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</si>
  <si>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</si>
  <si>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</si>
  <si>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</si>
  <si>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</si>
  <si>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</si>
  <si>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</si>
  <si>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</si>
  <si>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</si>
  <si>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</si>
  <si>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</si>
  <si>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</si>
  <si>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</si>
  <si>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</si>
  <si>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</si>
  <si>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</si>
  <si>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</si>
  <si>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</si>
  <si>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</si>
  <si>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</si>
  <si>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</si>
  <si>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</si>
  <si>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</si>
  <si>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</si>
  <si>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</si>
  <si>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</si>
  <si>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</si>
  <si>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</si>
  <si>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</si>
  <si>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</si>
  <si>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</si>
  <si>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</si>
  <si>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</si>
  <si>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</si>
  <si>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</si>
  <si>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</si>
  <si>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</si>
  <si>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</si>
  <si>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</si>
  <si>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</si>
  <si>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</si>
  <si>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</si>
  <si>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</si>
  <si>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</si>
  <si>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</si>
  <si>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</si>
  <si>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</si>
  <si>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</si>
  <si>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</si>
  <si>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</si>
  <si>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</si>
  <si>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</si>
  <si>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</si>
  <si>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</si>
  <si>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</si>
  <si>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</si>
  <si>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</si>
  <si>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</si>
  <si>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</si>
  <si>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</si>
  <si>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</si>
  <si>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</si>
  <si>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</si>
  <si>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</si>
  <si>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</si>
  <si>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</si>
  <si>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</si>
  <si>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</si>
  <si>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</si>
  <si>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</si>
  <si>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</si>
  <si>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</si>
  <si>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</si>
  <si>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</si>
  <si>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</si>
  <si>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</si>
  <si>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</si>
  <si>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</si>
  <si>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</si>
  <si>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</si>
  <si>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</si>
  <si>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</si>
  <si>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</si>
  <si>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</si>
  <si>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</si>
  <si>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</si>
  <si>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</si>
  <si>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</si>
  <si>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</si>
  <si>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</si>
  <si>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</si>
  <si>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</si>
  <si>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</si>
  <si>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</si>
  <si>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</si>
  <si>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</si>
  <si>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</si>
  <si>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</si>
  <si>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</si>
  <si>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</si>
  <si>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</si>
  <si>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</si>
  <si>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</si>
  <si>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</si>
  <si>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</si>
  <si>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</si>
  <si>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</si>
  <si>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</si>
  <si>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</si>
  <si>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</si>
  <si>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</si>
  <si>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</si>
  <si>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</si>
  <si>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</si>
  <si>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</si>
  <si>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</si>
  <si>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</si>
  <si>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</si>
  <si>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</si>
  <si>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</si>
  <si>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</si>
  <si>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</si>
  <si>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</si>
  <si>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</si>
  <si>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</si>
  <si>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</si>
  <si>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</si>
  <si>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</si>
  <si>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</si>
  <si>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</si>
  <si>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</si>
  <si>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</si>
  <si>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</si>
  <si>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</si>
  <si>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</si>
  <si>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</si>
  <si>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</si>
  <si>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</si>
  <si>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</si>
  <si>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</si>
  <si>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</si>
  <si>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</si>
  <si>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</si>
  <si>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</si>
  <si>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</si>
  <si>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</si>
  <si>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</si>
  <si>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</si>
  <si>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</si>
  <si>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</si>
  <si>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</si>
  <si>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</si>
  <si>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</si>
  <si>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</si>
  <si>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</si>
  <si>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</si>
  <si>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</si>
  <si>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</si>
  <si>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</si>
  <si>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</si>
  <si>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</si>
  <si>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</si>
  <si>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</si>
  <si>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</si>
  <si>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</si>
  <si>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</si>
  <si>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</si>
  <si>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</si>
  <si>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</si>
  <si>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</si>
  <si>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</si>
  <si>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</si>
  <si>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</si>
  <si>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</si>
  <si>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</si>
  <si>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</si>
  <si>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</si>
  <si>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</si>
  <si>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</si>
  <si>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</si>
  <si>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</si>
  <si>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</si>
  <si>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</si>
  <si>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</si>
  <si>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</si>
  <si>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</si>
  <si>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</si>
  <si>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</si>
  <si>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</si>
  <si>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</si>
  <si>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</si>
  <si>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</si>
  <si>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</si>
  <si>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</si>
  <si>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</si>
  <si>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</si>
  <si>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</si>
  <si>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</si>
  <si>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</si>
  <si>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</si>
  <si>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</si>
  <si>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</si>
  <si>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</si>
  <si>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</si>
  <si>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</si>
  <si>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</si>
  <si>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</si>
  <si>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</si>
  <si>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</si>
  <si>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</si>
  <si>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</si>
  <si>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</si>
  <si>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</si>
  <si>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</si>
  <si>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</si>
  <si>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</si>
  <si>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</si>
  <si>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</si>
  <si>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</si>
  <si>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</si>
  <si>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</si>
  <si>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</si>
  <si>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</si>
  <si>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</si>
  <si>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</si>
  <si>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</si>
  <si>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</si>
  <si>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</si>
  <si>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</si>
  <si>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</si>
  <si>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</si>
  <si>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</si>
  <si>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</si>
  <si>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</si>
  <si>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</si>
  <si>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</si>
  <si>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</si>
  <si>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</si>
  <si>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</si>
  <si>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</si>
  <si>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</si>
  <si>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</si>
  <si>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</si>
  <si>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</si>
  <si>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</si>
  <si>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</si>
  <si>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</si>
  <si>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</si>
  <si>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</si>
  <si>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</si>
  <si>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</si>
  <si>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</si>
  <si>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</si>
  <si>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</si>
  <si>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</si>
  <si>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</si>
  <si>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</si>
  <si>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</si>
  <si>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</si>
  <si>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</si>
  <si>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</si>
  <si>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</si>
  <si>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</si>
  <si>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</si>
  <si>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</si>
  <si>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</si>
  <si>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</si>
  <si>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</si>
  <si>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</si>
  <si>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</si>
  <si>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</si>
  <si>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</si>
  <si>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</si>
  <si>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</si>
  <si>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</si>
  <si>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</si>
  <si>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</si>
  <si>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</si>
  <si>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</si>
  <si>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</si>
  <si>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</si>
  <si>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</si>
  <si>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</si>
  <si>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</si>
  <si>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</si>
  <si>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</si>
  <si>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</si>
  <si>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</si>
  <si>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</si>
  <si>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</si>
  <si>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</si>
  <si>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</si>
  <si>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</si>
  <si>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</si>
  <si>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</si>
  <si>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</si>
  <si>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</si>
  <si>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</si>
  <si>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</si>
  <si>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</si>
  <si>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</si>
  <si>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</si>
  <si>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</si>
  <si>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</si>
  <si>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</si>
  <si>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</si>
  <si>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</si>
  <si>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</si>
  <si>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</si>
  <si>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</si>
  <si>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</si>
  <si>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</si>
  <si>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</si>
  <si>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</si>
  <si>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</si>
  <si>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</si>
  <si>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</si>
  <si>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</si>
  <si>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</si>
  <si>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</si>
  <si>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</si>
  <si>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</si>
  <si>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</si>
  <si>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</si>
  <si>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</si>
  <si>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</si>
  <si>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</si>
  <si>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</si>
  <si>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</si>
  <si>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</si>
  <si>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</si>
  <si>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</si>
  <si>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</si>
  <si>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</si>
  <si>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</si>
  <si>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</si>
  <si>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</si>
  <si>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</si>
  <si>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</si>
  <si>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</si>
  <si>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</si>
  <si>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</si>
  <si>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</si>
  <si>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</si>
  <si>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</si>
  <si>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</si>
  <si>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</si>
  <si>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</si>
  <si>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</si>
  <si>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</si>
  <si>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</si>
  <si>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</si>
  <si>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</si>
  <si>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</si>
  <si>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</si>
  <si>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</si>
  <si>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</si>
  <si>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</si>
  <si>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</si>
  <si>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</si>
  <si>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</si>
  <si>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</si>
  <si>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</si>
  <si>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</si>
  <si>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</si>
  <si>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</si>
  <si>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</si>
  <si>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</si>
  <si>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</si>
  <si>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</si>
  <si>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</si>
  <si>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</si>
  <si>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</si>
  <si>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</si>
  <si>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</si>
  <si>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</si>
  <si>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</si>
  <si>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</si>
  <si>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</si>
  <si>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</si>
  <si>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</si>
  <si>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</si>
  <si>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</si>
  <si>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</si>
  <si>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</si>
  <si>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</si>
  <si>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</si>
  <si>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</si>
  <si>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</si>
  <si>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</si>
  <si>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</si>
  <si>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</si>
  <si>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</si>
  <si>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</si>
  <si>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</si>
  <si>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</si>
  <si>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</si>
  <si>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</si>
  <si>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</si>
  <si>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</si>
  <si>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</si>
  <si>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</si>
  <si>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</si>
  <si>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</si>
  <si>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</si>
  <si>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</si>
  <si>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</si>
  <si>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</si>
  <si>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</si>
  <si>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</si>
  <si>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</si>
  <si>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</si>
  <si>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</si>
  <si>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</si>
  <si>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</si>
  <si>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</si>
  <si>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</si>
  <si>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</si>
  <si>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</si>
  <si>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</si>
  <si>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</si>
  <si>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</si>
  <si>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</si>
  <si>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</si>
  <si>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</si>
  <si>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</si>
  <si>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</si>
  <si>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</si>
  <si>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</si>
  <si>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</si>
  <si>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</si>
  <si>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</si>
  <si>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</si>
  <si>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</si>
  <si>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</si>
  <si>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</si>
  <si>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</si>
  <si>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</si>
  <si>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</si>
  <si>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</si>
  <si>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</si>
  <si>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</si>
  <si>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</si>
  <si>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</si>
  <si>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</si>
  <si>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</si>
  <si>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</si>
  <si>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</si>
  <si>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</si>
  <si>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</si>
  <si>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</si>
  <si>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</si>
  <si>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</si>
  <si>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</si>
  <si>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</si>
  <si>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</si>
  <si>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</si>
  <si>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</si>
  <si>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</si>
  <si>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</si>
  <si>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</si>
  <si>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</si>
  <si>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</si>
  <si>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</si>
  <si>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</si>
  <si>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</si>
  <si>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</si>
  <si>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</si>
  <si>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</si>
  <si>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</si>
  <si>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</si>
  <si>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</si>
  <si>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</si>
  <si>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</si>
  <si>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</si>
  <si>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</si>
  <si>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</si>
  <si>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</si>
  <si>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</si>
  <si>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</si>
  <si>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</si>
  <si>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</si>
  <si>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</si>
  <si>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</si>
  <si>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</si>
  <si>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</si>
  <si>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</si>
  <si>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</si>
  <si>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</si>
  <si>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</si>
  <si>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</si>
  <si>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</si>
  <si>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</si>
  <si>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</si>
  <si>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</si>
  <si>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</si>
  <si>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</si>
  <si>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</si>
  <si>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</si>
  <si>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</si>
  <si>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</si>
  <si>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</si>
  <si>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</si>
  <si>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</si>
  <si>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</si>
  <si>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</si>
  <si>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</si>
  <si>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</si>
  <si>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</si>
  <si>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</si>
  <si>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</si>
  <si>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</si>
  <si>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</si>
  <si>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</si>
  <si>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</si>
  <si>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</si>
  <si>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</si>
  <si>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</si>
  <si>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</si>
  <si>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</si>
  <si>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</si>
  <si>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</si>
  <si>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</si>
  <si>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</si>
  <si>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</si>
  <si>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</si>
  <si>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</si>
  <si>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</si>
  <si>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</si>
  <si>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</si>
  <si>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</si>
  <si>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</si>
  <si>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</si>
  <si>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</si>
  <si>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</si>
  <si>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</si>
  <si>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</si>
  <si>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</si>
  <si>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</si>
  <si>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</si>
  <si>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</si>
  <si>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</si>
  <si>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</si>
  <si>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</si>
  <si>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</si>
  <si>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</si>
  <si>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</si>
  <si>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</si>
  <si>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</si>
  <si>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</si>
  <si>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</si>
  <si>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</si>
  <si>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</si>
  <si>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</si>
  <si>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</si>
  <si>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</si>
  <si>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</si>
  <si>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</si>
  <si>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</si>
  <si>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</si>
  <si>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</si>
  <si>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</si>
  <si>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</si>
  <si>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</si>
  <si>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</si>
  <si>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</si>
  <si>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</si>
  <si>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</si>
  <si>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</si>
  <si>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</si>
  <si>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</si>
  <si>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</si>
  <si>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</si>
  <si>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</si>
  <si>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</si>
  <si>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</si>
  <si>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</si>
  <si>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</si>
  <si>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</si>
  <si>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</si>
  <si>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</si>
  <si>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</si>
  <si>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</si>
  <si>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</si>
  <si>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</si>
  <si>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</si>
  <si>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</si>
  <si>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</si>
  <si>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</si>
  <si>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</si>
  <si>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</si>
  <si>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</si>
  <si>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</si>
  <si>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</si>
  <si>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</si>
  <si>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</si>
  <si>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</si>
  <si>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</si>
  <si>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</si>
  <si>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</si>
  <si>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</si>
  <si>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</si>
  <si>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</si>
  <si>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</si>
  <si>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</si>
  <si>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</si>
  <si>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</si>
  <si>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</si>
  <si>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</si>
  <si>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</si>
  <si>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</si>
  <si>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</si>
  <si>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</si>
  <si>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</si>
  <si>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</si>
  <si>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</si>
  <si>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</si>
  <si>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</si>
  <si>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</si>
  <si>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</si>
  <si>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</si>
  <si>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</si>
  <si>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</si>
  <si>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</si>
  <si>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</si>
  <si>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</si>
  <si>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</si>
  <si>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</si>
  <si>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</si>
  <si>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</si>
  <si>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</si>
  <si>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</si>
  <si>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</si>
  <si>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</si>
  <si>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</si>
  <si>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</si>
  <si>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</si>
  <si>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</si>
  <si>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</si>
  <si>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</si>
  <si>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</si>
  <si>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</si>
  <si>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</si>
  <si>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</si>
  <si>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</si>
  <si>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</si>
  <si>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</si>
  <si>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</si>
  <si>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</si>
  <si>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</si>
  <si>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</si>
  <si>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</si>
  <si>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</si>
  <si>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</si>
  <si>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</si>
  <si>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</si>
  <si>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</si>
  <si>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</si>
  <si>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</si>
  <si>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</si>
  <si>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</si>
  <si>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</si>
  <si>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</si>
  <si>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</si>
  <si>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</si>
  <si>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</si>
  <si>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</si>
  <si>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</si>
  <si>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</si>
  <si>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</si>
  <si>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</si>
  <si>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</si>
  <si>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</si>
  <si>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</si>
  <si>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</si>
  <si>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</si>
  <si>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</si>
  <si>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</si>
  <si>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</si>
  <si>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</si>
  <si>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</si>
  <si>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</si>
  <si>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</si>
  <si>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</si>
  <si>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</si>
  <si>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</si>
  <si>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</si>
  <si>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</si>
  <si>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</si>
  <si>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</si>
  <si>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</si>
  <si>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</si>
  <si>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</si>
  <si>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</si>
  <si>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</si>
  <si>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</si>
  <si>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</si>
  <si>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</si>
  <si>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</si>
  <si>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</si>
  <si>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</si>
  <si>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</si>
  <si>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</si>
  <si>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</si>
  <si>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</si>
  <si>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</si>
  <si>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</si>
  <si>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</si>
  <si>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</si>
  <si>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</si>
  <si>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</si>
  <si>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</si>
  <si>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</si>
  <si>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</si>
  <si>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</si>
  <si>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</si>
  <si>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</si>
  <si>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</si>
  <si>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</si>
  <si>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</si>
  <si>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</si>
  <si>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</si>
  <si>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</si>
  <si>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</si>
  <si>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</si>
  <si>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</si>
  <si>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</si>
  <si>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</si>
  <si>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</si>
  <si>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</si>
  <si>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</si>
  <si>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</si>
  <si>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</si>
  <si>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</si>
  <si>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</si>
  <si>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</si>
  <si>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</si>
  <si>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</si>
  <si>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</si>
  <si>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</si>
  <si>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</si>
  <si>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</si>
  <si>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</si>
  <si>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</si>
  <si>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</si>
  <si>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</si>
  <si>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</si>
  <si>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</si>
  <si>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</si>
  <si>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</si>
  <si>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</si>
  <si>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</si>
  <si>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</si>
  <si>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</si>
  <si>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</si>
  <si>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</si>
  <si>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</si>
  <si>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</si>
  <si>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</si>
  <si>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</si>
  <si>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</si>
  <si>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</si>
  <si>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</si>
  <si>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</si>
  <si>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</si>
  <si>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</si>
  <si>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</si>
  <si>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</si>
  <si>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</si>
  <si>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</si>
  <si>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</si>
  <si>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</si>
  <si>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</si>
  <si>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</si>
  <si>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</si>
  <si>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</si>
  <si>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</si>
  <si>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</si>
  <si>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</si>
  <si>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</si>
  <si>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</si>
  <si>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</si>
  <si>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</si>
  <si>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</si>
  <si>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</si>
  <si>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</si>
  <si>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</si>
  <si>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</si>
  <si>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</si>
  <si>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</si>
  <si>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</si>
  <si>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</si>
  <si>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</si>
  <si>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</si>
  <si>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</si>
  <si>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</si>
  <si>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</si>
  <si>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</si>
  <si>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</si>
  <si>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</si>
  <si>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</si>
  <si>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</si>
  <si>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</si>
  <si>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</si>
  <si>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</si>
  <si>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</si>
  <si>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</si>
  <si>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</si>
  <si>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</si>
  <si>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</si>
  <si>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</si>
  <si>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</si>
  <si>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</si>
  <si>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</si>
  <si>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</si>
  <si>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</si>
  <si>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</si>
  <si>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</si>
  <si>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</si>
  <si>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</si>
  <si>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</si>
  <si>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</si>
  <si>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</si>
  <si>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</si>
  <si>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</si>
  <si>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</si>
  <si>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</si>
  <si>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</si>
  <si>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</si>
  <si>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</si>
  <si>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</si>
  <si>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</si>
  <si>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</si>
  <si>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</si>
  <si>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</si>
  <si>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</si>
  <si>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</si>
  <si>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</si>
  <si>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</si>
  <si>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</si>
  <si>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</si>
  <si>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</si>
  <si>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</si>
  <si>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</si>
  <si>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</si>
  <si>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</si>
  <si>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</si>
  <si>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</si>
  <si>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</si>
  <si>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</si>
  <si>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</si>
  <si>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</si>
  <si>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</si>
  <si>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</si>
  <si>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</si>
  <si>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</si>
  <si>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</si>
  <si>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</si>
  <si>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</si>
  <si>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</si>
  <si>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</si>
  <si>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</si>
  <si>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</si>
  <si>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</si>
  <si>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</si>
  <si>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</si>
  <si>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</si>
  <si>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</si>
  <si>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</si>
  <si>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</si>
  <si>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</si>
  <si>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</si>
  <si>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</si>
  <si>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</si>
  <si>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</si>
  <si>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</si>
  <si>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</si>
  <si>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</si>
  <si>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</si>
  <si>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</si>
  <si>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</si>
  <si>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</si>
  <si>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</si>
  <si>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</si>
  <si>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</si>
  <si>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</si>
  <si>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</si>
  <si>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</si>
  <si>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</si>
  <si>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</si>
  <si>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</si>
  <si>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</si>
  <si>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</si>
  <si>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</si>
  <si>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</si>
  <si>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</si>
  <si>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</si>
  <si>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</si>
  <si>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</si>
  <si>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</si>
  <si>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</si>
  <si>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</si>
  <si>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</si>
  <si>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</si>
  <si>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</si>
  <si>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</si>
  <si>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</si>
  <si>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</si>
  <si>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</si>
  <si>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</si>
  <si>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</si>
  <si>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</si>
  <si>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</si>
  <si>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</si>
  <si>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</si>
  <si>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</si>
  <si>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</si>
  <si>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</si>
  <si>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</si>
  <si>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</si>
  <si>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</si>
  <si>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</si>
  <si>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</si>
  <si>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</si>
  <si>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</si>
  <si>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</si>
  <si>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</si>
  <si>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</si>
  <si>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</si>
  <si>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</si>
  <si>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</si>
  <si>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</si>
  <si>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</si>
  <si>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</si>
  <si>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</si>
  <si>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</si>
  <si>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</si>
  <si>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</si>
  <si>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</si>
  <si>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</si>
  <si>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</si>
  <si>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</si>
  <si>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</si>
  <si>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</si>
  <si>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</si>
  <si>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</si>
  <si>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</si>
  <si>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</si>
  <si>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</si>
  <si>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</si>
  <si>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</si>
  <si>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</si>
  <si>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</si>
  <si>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</si>
  <si>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</si>
  <si>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</si>
  <si>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</si>
  <si>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</si>
  <si>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</si>
  <si>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</si>
  <si>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</si>
  <si>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</si>
  <si>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</si>
  <si>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</si>
  <si>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</si>
  <si>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</si>
  <si>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</si>
  <si>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</si>
  <si>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</si>
  <si>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</si>
  <si>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</si>
  <si>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</si>
  <si>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</si>
  <si>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</si>
  <si>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</si>
  <si>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</si>
  <si>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</si>
  <si>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</si>
  <si>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</si>
  <si>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</si>
  <si>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</si>
  <si>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</si>
  <si>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</si>
  <si>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</si>
  <si>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</si>
  <si>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</si>
  <si>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</si>
  <si>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</si>
  <si>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</si>
  <si>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</si>
  <si>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</si>
  <si>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</si>
  <si>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</si>
  <si>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</si>
  <si>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</si>
  <si>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</si>
  <si>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</si>
  <si>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</si>
  <si>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</si>
  <si>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</si>
  <si>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</si>
  <si>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</si>
  <si>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</si>
  <si>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</si>
  <si>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</si>
  <si>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</si>
  <si>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</si>
  <si>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</si>
  <si>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</si>
  <si>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</si>
  <si>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</si>
  <si>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</si>
  <si>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</si>
  <si>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</si>
  <si>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</si>
  <si>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</si>
  <si>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</si>
  <si>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</si>
  <si>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</si>
  <si>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</si>
  <si>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</si>
  <si>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</si>
  <si>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</si>
  <si>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</si>
  <si>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</si>
  <si>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</si>
  <si>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</si>
  <si>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</si>
  <si>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</si>
  <si>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</si>
  <si>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</si>
  <si>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</si>
  <si>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</si>
  <si>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</si>
  <si>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</si>
  <si>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</si>
  <si>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</si>
  <si>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</si>
  <si>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</si>
  <si>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</si>
  <si>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</si>
  <si>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</si>
  <si>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</si>
  <si>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</si>
  <si>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</si>
  <si>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</si>
  <si>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</si>
  <si>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</si>
  <si>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</si>
  <si>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</si>
  <si>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</si>
  <si>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</si>
  <si>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</si>
  <si>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</si>
  <si>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</si>
  <si>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</si>
  <si>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</si>
  <si>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</si>
  <si>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</si>
  <si>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</si>
  <si>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</si>
  <si>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</si>
  <si>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</si>
  <si>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</si>
  <si>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</si>
  <si>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</si>
  <si>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</si>
  <si>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</si>
  <si>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</si>
  <si>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</si>
  <si>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</si>
  <si>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</si>
  <si>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</si>
  <si>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</si>
  <si>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</si>
  <si>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</si>
  <si>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</si>
  <si>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</si>
  <si>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</si>
  <si>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</si>
  <si>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</si>
  <si>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</si>
  <si>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</si>
  <si>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</si>
  <si>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</si>
  <si>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</si>
  <si>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</si>
  <si>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</si>
  <si>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</si>
  <si>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</si>
  <si>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</si>
  <si>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</si>
  <si>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</si>
  <si>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</si>
  <si>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</si>
  <si>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</si>
  <si>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</si>
  <si>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</si>
  <si>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</si>
  <si>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</si>
  <si>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</si>
  <si>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</si>
  <si>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</si>
  <si>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</si>
  <si>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</si>
  <si>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</si>
  <si>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</si>
  <si>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</si>
  <si>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</si>
  <si>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</si>
  <si>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</si>
  <si>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</si>
  <si>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</si>
  <si>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</si>
  <si>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</si>
  <si>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</si>
  <si>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</si>
  <si>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</si>
  <si>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</si>
  <si>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</si>
  <si>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</si>
  <si>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</si>
  <si>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</si>
  <si>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</si>
  <si>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</si>
  <si>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</si>
  <si>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</si>
  <si>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</si>
  <si>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</si>
  <si>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</si>
  <si>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</si>
  <si>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</si>
  <si>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</si>
  <si>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</si>
  <si>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</si>
  <si>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</si>
  <si>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</si>
  <si>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</si>
  <si>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</si>
  <si>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</si>
  <si>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</si>
  <si>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</si>
  <si>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</si>
  <si>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</si>
  <si>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</si>
  <si>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</si>
  <si>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</si>
  <si>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</si>
  <si>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</si>
  <si>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</si>
  <si>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</si>
  <si>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</si>
  <si>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</si>
  <si>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</si>
  <si>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</si>
  <si>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</si>
  <si>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</si>
  <si>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</si>
  <si>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</si>
  <si>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</si>
  <si>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</si>
  <si>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</si>
  <si>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</si>
  <si>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</si>
  <si>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</si>
  <si>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</si>
  <si>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</si>
  <si>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</si>
  <si>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</si>
  <si>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</si>
  <si>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</si>
  <si>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</si>
  <si>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</si>
  <si>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</si>
  <si>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</si>
  <si>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</si>
  <si>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</si>
  <si>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</si>
  <si>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</si>
  <si>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</si>
  <si>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</si>
  <si>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</si>
  <si>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</si>
  <si>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</si>
  <si>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</si>
  <si>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</si>
  <si>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</si>
  <si>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</si>
  <si>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</si>
  <si>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</si>
  <si>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</si>
  <si>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</si>
  <si>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</si>
  <si>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</si>
  <si>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</si>
  <si>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</si>
  <si>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</si>
  <si>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</si>
  <si>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</si>
  <si>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</si>
  <si>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</si>
  <si>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</si>
  <si>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</si>
  <si>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</si>
  <si>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</si>
  <si>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</si>
  <si>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</si>
  <si>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</si>
  <si>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</si>
  <si>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</si>
  <si>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</si>
  <si>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</si>
  <si>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</si>
  <si>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</si>
  <si>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</si>
  <si>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</si>
  <si>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</si>
  <si>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</si>
  <si>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</si>
  <si>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</si>
  <si>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</si>
  <si>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</si>
  <si>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</si>
  <si>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</si>
  <si>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</si>
  <si>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</si>
  <si>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</si>
  <si>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</si>
  <si>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</si>
  <si>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</si>
  <si>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</si>
  <si>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</si>
  <si>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</si>
  <si>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</si>
  <si>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</si>
  <si>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</si>
  <si>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</si>
  <si>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</si>
  <si>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</si>
  <si>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</si>
  <si>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</si>
  <si>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</si>
  <si>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</si>
  <si>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</si>
  <si>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</si>
  <si>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</si>
  <si>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</si>
  <si>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</si>
  <si>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</si>
  <si>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</si>
  <si>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</si>
  <si>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</si>
  <si>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</si>
  <si>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</si>
  <si>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</si>
  <si>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</si>
  <si>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</si>
  <si>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</si>
  <si>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</si>
  <si>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</si>
  <si>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</si>
  <si>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</si>
  <si>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</si>
  <si>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</si>
  <si>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</si>
  <si>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</si>
  <si>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</si>
  <si>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</si>
  <si>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</si>
  <si>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</si>
  <si>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</si>
  <si>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</si>
  <si>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</si>
  <si>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</si>
  <si>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</si>
  <si>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</si>
  <si>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</si>
  <si>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</si>
  <si>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</si>
  <si>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</si>
  <si>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</si>
  <si>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</si>
  <si>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</si>
  <si>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</si>
  <si>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</si>
  <si>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</si>
  <si>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</si>
  <si>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</si>
  <si>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</si>
  <si>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</si>
  <si>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</si>
  <si>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</si>
  <si>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</si>
  <si>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</si>
  <si>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</si>
  <si>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</si>
  <si>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</si>
  <si>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</si>
  <si>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</si>
  <si>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</si>
  <si>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</si>
  <si>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</si>
  <si>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</si>
  <si>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</si>
  <si>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</si>
  <si>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</si>
  <si>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</si>
  <si>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</si>
  <si>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</si>
  <si>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</si>
  <si>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</si>
  <si>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</si>
  <si>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</si>
  <si>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</si>
  <si>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</si>
  <si>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</si>
  <si>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</si>
  <si>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</si>
  <si>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</si>
  <si>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</si>
  <si>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</si>
  <si>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</si>
  <si>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</si>
  <si>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</si>
  <si>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</si>
  <si>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</si>
  <si>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</si>
  <si>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</si>
  <si>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</si>
  <si>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</si>
  <si>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</si>
  <si>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</si>
  <si>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</si>
  <si>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</si>
  <si>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</si>
  <si>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</si>
  <si>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</si>
  <si>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</si>
  <si>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</si>
  <si>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</si>
  <si>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</si>
  <si>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</si>
  <si>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</si>
  <si>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</si>
  <si>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</si>
  <si>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</si>
  <si>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</si>
  <si>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</si>
  <si>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</si>
  <si>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</si>
  <si>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</si>
  <si>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</si>
  <si>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</si>
  <si>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</si>
  <si>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</si>
  <si>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</si>
  <si>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</si>
  <si>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</si>
  <si>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</si>
  <si>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</si>
  <si>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</si>
  <si>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</si>
  <si>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</si>
  <si>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</si>
  <si>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</si>
  <si>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</si>
  <si>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</si>
  <si>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</si>
  <si>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</si>
  <si>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</si>
  <si>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</si>
  <si>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</si>
  <si>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</si>
  <si>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</si>
  <si>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</si>
  <si>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</si>
  <si>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</si>
  <si>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</si>
  <si>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</si>
  <si>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</si>
  <si>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</si>
  <si>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</si>
  <si>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</si>
  <si>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</si>
  <si>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</si>
  <si>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</si>
  <si>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</si>
  <si>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</si>
  <si>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</si>
  <si>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</si>
  <si>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</si>
  <si>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</si>
  <si>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</si>
  <si>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</si>
  <si>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</si>
  <si>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</si>
  <si>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</si>
  <si>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</si>
  <si>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</si>
  <si>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</si>
  <si>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</si>
  <si>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</si>
  <si>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</si>
  <si>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</si>
  <si>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</si>
  <si>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</si>
  <si>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</si>
  <si>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</si>
  <si>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</si>
  <si>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</si>
  <si>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</si>
  <si>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</si>
  <si>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</si>
  <si>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</si>
  <si>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</si>
  <si>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</si>
  <si>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</si>
  <si>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</si>
  <si>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</si>
  <si>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</si>
  <si>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</si>
  <si>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</si>
  <si>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</si>
  <si>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</si>
  <si>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</si>
  <si>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</si>
  <si>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</si>
  <si>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</si>
  <si>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</si>
  <si>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</si>
  <si>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</si>
  <si>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</si>
  <si>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</si>
  <si>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</si>
  <si>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</si>
  <si>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</si>
  <si>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</si>
  <si>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</si>
  <si>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</si>
  <si>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</si>
  <si>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</si>
  <si>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</si>
  <si>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</si>
  <si>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</si>
  <si>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</si>
  <si>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</si>
  <si>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</si>
  <si>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</si>
  <si>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</si>
  <si>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</si>
  <si>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</si>
  <si>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</si>
  <si>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</si>
  <si>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</si>
  <si>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</si>
  <si>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</si>
  <si>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</si>
  <si>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</si>
  <si>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</si>
  <si>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</si>
  <si>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</si>
  <si>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</si>
  <si>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</si>
  <si>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</si>
  <si>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</si>
  <si>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</si>
  <si>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</si>
  <si>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</si>
  <si>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</si>
  <si>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</si>
  <si>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</si>
  <si>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</si>
  <si>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</si>
  <si>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</si>
  <si>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</si>
  <si>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</si>
  <si>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</si>
  <si>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</si>
  <si>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</si>
  <si>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</si>
  <si>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</si>
  <si>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</si>
  <si>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</si>
  <si>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</si>
  <si>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</si>
  <si>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</si>
  <si>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</si>
  <si>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</si>
  <si>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</si>
  <si>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</si>
  <si>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</si>
  <si>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</si>
  <si>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</si>
  <si>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</si>
  <si>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</si>
  <si>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</si>
  <si>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</si>
  <si>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</si>
  <si>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</si>
  <si>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</si>
  <si>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</si>
  <si>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</si>
  <si>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</si>
  <si>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</si>
  <si>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</si>
  <si>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</si>
  <si>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</si>
  <si>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</si>
  <si>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</si>
  <si>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</si>
  <si>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</si>
  <si>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</si>
  <si>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</si>
  <si>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</si>
  <si>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</si>
  <si>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</si>
  <si>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</si>
  <si>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</si>
  <si>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</si>
  <si>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</si>
  <si>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</si>
  <si>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</si>
  <si>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</si>
  <si>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</si>
  <si>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</si>
  <si>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</si>
  <si>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</si>
  <si>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</si>
  <si>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</si>
  <si>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</si>
  <si>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</si>
  <si>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</si>
  <si>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</si>
  <si>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</si>
  <si>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</si>
  <si>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</si>
  <si>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</si>
  <si>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</si>
  <si>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</si>
  <si>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</si>
  <si>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</si>
  <si>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</si>
  <si>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</si>
  <si>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</si>
  <si>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</si>
  <si>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</si>
  <si>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</si>
  <si>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</si>
  <si>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</si>
  <si>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</si>
  <si>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</si>
  <si>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</si>
  <si>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</si>
  <si>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</si>
  <si>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</si>
  <si>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</si>
  <si>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</si>
  <si>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</si>
  <si>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</si>
  <si>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</si>
  <si>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</si>
  <si>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</si>
  <si>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</si>
  <si>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</si>
  <si>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</si>
  <si>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</si>
  <si>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</si>
  <si>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</si>
  <si>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</si>
  <si>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</si>
  <si>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</si>
  <si>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</si>
  <si>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</si>
  <si>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</si>
  <si>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</si>
  <si>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</si>
  <si>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</si>
  <si>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</si>
  <si>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</si>
  <si>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</si>
  <si>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</si>
  <si>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</si>
  <si>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</si>
  <si>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</si>
  <si>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</si>
  <si>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</si>
  <si>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</si>
  <si>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</si>
  <si>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</si>
  <si>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</si>
  <si>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</si>
  <si>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</si>
  <si>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</si>
  <si>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</si>
  <si>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</si>
  <si>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</si>
  <si>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</si>
  <si>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</si>
  <si>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</si>
  <si>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</si>
  <si>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</si>
  <si>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</si>
  <si>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</si>
  <si>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</si>
  <si>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</si>
  <si>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</si>
  <si>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</si>
  <si>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</si>
  <si>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</si>
  <si>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</si>
  <si>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</si>
  <si>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</si>
  <si>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</si>
  <si>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</si>
  <si>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</si>
  <si>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</si>
  <si>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</si>
  <si>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</si>
  <si>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</si>
  <si>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</si>
  <si>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</si>
  <si>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</si>
  <si>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</si>
  <si>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</si>
  <si>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</si>
  <si>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</si>
  <si>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</si>
  <si>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</si>
  <si>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</si>
  <si>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</si>
  <si>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</si>
  <si>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</si>
  <si>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</si>
  <si>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</si>
  <si>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</si>
  <si>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</si>
  <si>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</si>
  <si>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</si>
  <si>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</si>
  <si>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</si>
  <si>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</si>
  <si>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</si>
  <si>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</si>
  <si>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</si>
  <si>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</si>
  <si>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</si>
  <si>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</si>
  <si>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</si>
  <si>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</si>
  <si>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</si>
  <si>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</si>
  <si>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</si>
  <si>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</si>
  <si>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</si>
  <si>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</si>
  <si>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</si>
  <si>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</si>
  <si>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</si>
  <si>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</si>
  <si>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</si>
  <si>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</si>
  <si>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</si>
  <si>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</si>
  <si>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</si>
  <si>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</si>
  <si>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</si>
  <si>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</si>
  <si>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</si>
  <si>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</si>
  <si>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</si>
  <si>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</si>
  <si>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</si>
  <si>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</si>
  <si>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</si>
  <si>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</si>
  <si>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</si>
  <si>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</si>
  <si>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</si>
  <si>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</si>
  <si>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</si>
  <si>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</si>
  <si>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</si>
  <si>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</si>
  <si>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</si>
  <si>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</si>
  <si>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</si>
  <si>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</si>
  <si>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</si>
  <si>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</si>
  <si>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</si>
  <si>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</si>
  <si>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</si>
  <si>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</si>
  <si>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</si>
  <si>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</si>
  <si>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</si>
  <si>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</si>
  <si>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</si>
  <si>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</si>
  <si>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</si>
  <si>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</si>
  <si>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</si>
  <si>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</si>
  <si>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</si>
  <si>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</si>
  <si>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</si>
  <si>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</si>
  <si>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</si>
  <si>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</si>
  <si>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</si>
  <si>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</si>
  <si>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</si>
  <si>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</si>
  <si>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</si>
  <si>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</si>
  <si>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</si>
  <si>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</si>
  <si>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</si>
  <si>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</si>
  <si>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</si>
  <si>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</si>
  <si>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</si>
  <si>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</si>
  <si>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</si>
  <si>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</si>
  <si>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</si>
  <si>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</si>
  <si>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</si>
  <si>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</si>
  <si>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</si>
  <si>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</si>
  <si>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</si>
  <si>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</si>
  <si>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</si>
  <si>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</si>
  <si>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</si>
  <si>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</si>
  <si>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</si>
  <si>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</si>
  <si>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</si>
  <si>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</si>
  <si>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</si>
  <si>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</si>
  <si>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</si>
  <si>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</si>
  <si>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</si>
  <si>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</si>
  <si>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</si>
  <si>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</si>
  <si>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</si>
  <si>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</si>
  <si>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</si>
  <si>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</si>
  <si>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</si>
  <si>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</si>
  <si>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</si>
  <si>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</si>
  <si>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</si>
  <si>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</si>
  <si>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</si>
  <si>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</si>
  <si>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</si>
  <si>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</si>
  <si>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</si>
  <si>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</si>
  <si>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</si>
  <si>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</si>
  <si>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</si>
  <si>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</si>
  <si>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</si>
  <si>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</si>
  <si>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</si>
  <si>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</si>
  <si>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</si>
  <si>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</si>
  <si>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</si>
  <si>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</si>
  <si>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</si>
  <si>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</si>
  <si>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</si>
  <si>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</si>
  <si>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</si>
  <si>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</si>
  <si>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</si>
  <si>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</si>
  <si>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</si>
  <si>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</si>
  <si>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</si>
  <si>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</si>
  <si>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</si>
  <si>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</si>
  <si>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</si>
  <si>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</si>
  <si>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</si>
  <si>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</si>
  <si>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</si>
  <si>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</si>
  <si>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</si>
  <si>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</si>
  <si>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</si>
  <si>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</si>
  <si>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</si>
  <si>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</si>
  <si>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</si>
  <si>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</si>
  <si>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</si>
  <si>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</si>
  <si>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</si>
  <si>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</si>
  <si>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</si>
  <si>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</si>
  <si>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</si>
  <si>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</si>
  <si>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</si>
  <si>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</si>
  <si>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</si>
  <si>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</si>
  <si>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</si>
  <si>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</si>
  <si>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</si>
  <si>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</si>
  <si>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</si>
  <si>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</si>
  <si>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</si>
  <si>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</si>
  <si>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</si>
  <si>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</si>
  <si>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</si>
  <si>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</si>
  <si>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</si>
  <si>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</si>
  <si>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</si>
  <si>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</si>
  <si>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</si>
  <si>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</si>
  <si>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</si>
  <si>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</si>
  <si>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</si>
  <si>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</si>
  <si>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</si>
  <si>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</si>
  <si>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</si>
  <si>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</si>
  <si>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</si>
  <si>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</si>
  <si>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</si>
  <si>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</si>
  <si>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</si>
  <si>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</si>
  <si>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</si>
  <si>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</si>
  <si>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</si>
  <si>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</si>
  <si>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</si>
  <si>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</si>
  <si>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</si>
  <si>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</si>
  <si>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</si>
  <si>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</si>
  <si>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</si>
  <si>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</si>
  <si>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</si>
  <si>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</si>
  <si>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</si>
  <si>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</si>
  <si>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</si>
  <si>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</si>
  <si>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</si>
  <si>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</si>
  <si>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</si>
  <si>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</si>
  <si>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</si>
  <si>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</si>
  <si>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</si>
  <si>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</si>
  <si>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</si>
  <si>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</si>
  <si>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</si>
  <si>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</si>
  <si>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</si>
  <si>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</si>
  <si>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</si>
  <si>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</si>
  <si>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</si>
  <si>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</si>
  <si>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</si>
  <si>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</si>
  <si>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</si>
  <si>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</si>
  <si>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</si>
  <si>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</si>
  <si>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</si>
  <si>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</si>
  <si>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</si>
  <si>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</si>
  <si>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</si>
  <si>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</si>
  <si>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</si>
  <si>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</si>
  <si>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</si>
  <si>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</si>
  <si>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</si>
  <si>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</si>
  <si>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</si>
  <si>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</si>
  <si>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</si>
  <si>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</si>
  <si>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</si>
  <si>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</si>
  <si>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</si>
  <si>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</si>
  <si>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</si>
  <si>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</si>
  <si>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</si>
  <si>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</si>
  <si>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</si>
  <si>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</si>
  <si>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</si>
  <si>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</si>
  <si>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</si>
  <si>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</si>
  <si>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</si>
  <si>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</si>
  <si>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</si>
  <si>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</si>
  <si>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</si>
  <si>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</si>
  <si>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</si>
  <si>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</si>
  <si>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</si>
  <si>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</si>
  <si>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</si>
  <si>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</si>
  <si>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</si>
  <si>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</si>
  <si>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</si>
  <si>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</si>
  <si>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</si>
  <si>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</si>
  <si>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</si>
  <si>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</si>
  <si>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</si>
  <si>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</si>
  <si>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</si>
  <si>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</si>
  <si>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</si>
  <si>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</si>
  <si>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</si>
  <si>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</si>
  <si>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</si>
  <si>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</si>
  <si>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</si>
  <si>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</si>
  <si>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</si>
  <si>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</si>
  <si>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</si>
  <si>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</si>
  <si>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</si>
  <si>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</si>
  <si>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</si>
  <si>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</si>
  <si>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</si>
  <si>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</si>
  <si>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</si>
  <si>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</si>
  <si>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</si>
  <si>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</si>
  <si>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</si>
  <si>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</si>
  <si>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</si>
  <si>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</si>
  <si>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</si>
  <si>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</si>
  <si>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</si>
  <si>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</si>
  <si>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</si>
  <si>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</si>
  <si>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</si>
  <si>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</si>
  <si>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</si>
  <si>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</si>
  <si>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</si>
  <si>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</si>
  <si>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</si>
  <si>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</si>
  <si>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</si>
  <si>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</si>
  <si>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</si>
  <si>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</si>
  <si>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</si>
  <si>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</si>
  <si>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</si>
  <si>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</si>
  <si>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</si>
  <si>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</si>
  <si>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</si>
  <si>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</si>
  <si>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</si>
  <si>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</si>
  <si>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</si>
  <si>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</si>
  <si>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</si>
  <si>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</si>
  <si>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</si>
  <si>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</si>
  <si>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</si>
  <si>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</si>
  <si>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</si>
  <si>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</si>
  <si>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</si>
  <si>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</si>
  <si>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</si>
  <si>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</si>
  <si>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</si>
  <si>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</si>
  <si>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</si>
  <si>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</si>
  <si>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</si>
  <si>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</si>
  <si>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</si>
  <si>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</si>
  <si>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</si>
  <si>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</si>
  <si>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</si>
  <si>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</si>
  <si>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</si>
  <si>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</si>
  <si>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</si>
  <si>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</si>
  <si>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</si>
  <si>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</si>
  <si>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</si>
  <si>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</si>
  <si>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</si>
  <si>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</si>
  <si>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</si>
  <si>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</si>
  <si>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</si>
  <si>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</si>
  <si>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</si>
  <si>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</si>
  <si>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</si>
  <si>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</si>
  <si>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</si>
  <si>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</si>
  <si>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</si>
  <si>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</si>
  <si>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</si>
  <si>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</si>
  <si>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</si>
  <si>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</si>
  <si>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</si>
  <si>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</si>
  <si>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</si>
  <si>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</si>
  <si>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</si>
  <si>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</si>
  <si>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</si>
  <si>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</si>
  <si>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</si>
  <si>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</si>
  <si>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</si>
  <si>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</si>
  <si>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</si>
  <si>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</si>
  <si>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</si>
  <si>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</si>
  <si>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</si>
  <si>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</si>
  <si>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</si>
  <si>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</si>
  <si>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</si>
  <si>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</si>
  <si>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</si>
  <si>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</si>
  <si>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</si>
  <si>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</si>
  <si>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</si>
  <si>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</si>
  <si>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</si>
  <si>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</si>
  <si>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</si>
  <si>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</si>
  <si>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</si>
  <si>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</si>
  <si>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</si>
  <si>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</si>
  <si>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</si>
  <si>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</si>
  <si>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</si>
  <si>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</si>
  <si>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</si>
  <si>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</si>
  <si>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</si>
  <si>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</si>
  <si>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</si>
  <si>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</si>
  <si>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</si>
  <si>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</si>
  <si>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</si>
  <si>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</si>
  <si>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</si>
  <si>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</si>
  <si>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</si>
  <si>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</si>
  <si>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</si>
  <si>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</si>
  <si>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</si>
  <si>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</si>
  <si>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</si>
  <si>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</si>
  <si>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</si>
  <si>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</si>
  <si>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</si>
  <si>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</si>
  <si>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</si>
  <si>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</si>
  <si>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</si>
  <si>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</si>
  <si>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</si>
  <si>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</si>
  <si>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</si>
  <si>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</si>
  <si>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</si>
  <si>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</si>
  <si>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</si>
  <si>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</si>
  <si>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</si>
  <si>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</si>
  <si>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</si>
  <si>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</si>
  <si>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</si>
  <si>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</si>
  <si>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</si>
  <si>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</si>
  <si>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</si>
  <si>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</si>
  <si>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</si>
  <si>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</si>
  <si>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</si>
  <si>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</si>
  <si>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</si>
  <si>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</si>
  <si>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</si>
  <si>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</si>
  <si>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</si>
  <si>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</si>
  <si>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</si>
  <si>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</si>
  <si>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</si>
  <si>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</si>
  <si>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</si>
  <si>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</si>
  <si>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</si>
  <si>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</si>
  <si>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</si>
  <si>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</si>
  <si>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</si>
  <si>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</si>
  <si>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</si>
  <si>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</si>
  <si>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</si>
  <si>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</si>
  <si>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</si>
  <si>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</si>
  <si>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</si>
  <si>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</si>
  <si>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</si>
  <si>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</si>
  <si>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</si>
  <si>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</si>
  <si>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</si>
  <si>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</si>
  <si>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</si>
  <si>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</si>
  <si>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</si>
  <si>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</si>
  <si>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</si>
  <si>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</si>
  <si>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</si>
  <si>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</si>
  <si>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</si>
  <si>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</si>
  <si>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</si>
  <si>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</si>
  <si>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</si>
  <si>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</si>
  <si>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</si>
  <si>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</si>
  <si>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</si>
  <si>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</si>
  <si>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</si>
  <si>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</si>
  <si>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</si>
  <si>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</si>
  <si>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</si>
  <si>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</si>
  <si>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</si>
  <si>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</si>
  <si>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</si>
  <si>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</si>
  <si>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</si>
  <si>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</si>
  <si>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</si>
  <si>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</si>
  <si>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</si>
  <si>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</si>
  <si>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</si>
  <si>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</si>
  <si>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</si>
  <si>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</si>
  <si>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</si>
  <si>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</si>
  <si>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</si>
  <si>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</si>
  <si>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</si>
  <si>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</si>
  <si>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</si>
  <si>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</si>
  <si>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</si>
  <si>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</si>
  <si>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</si>
  <si>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</si>
  <si>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</si>
  <si>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</si>
  <si>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</si>
  <si>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</si>
  <si>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</si>
  <si>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</si>
  <si>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</si>
  <si>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</si>
  <si>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</si>
  <si>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</si>
  <si>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</si>
  <si>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</si>
  <si>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</si>
  <si>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</si>
  <si>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</si>
  <si>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</si>
  <si>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</si>
  <si>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</si>
  <si>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</si>
  <si>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</si>
  <si>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</si>
  <si>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</si>
  <si>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</si>
  <si>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</si>
  <si>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</si>
  <si>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</si>
  <si>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</si>
  <si>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</si>
  <si>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</si>
  <si>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</si>
  <si>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</si>
  <si>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</si>
  <si>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</si>
  <si>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</si>
  <si>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</si>
  <si>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</si>
  <si>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</si>
  <si>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</si>
  <si>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</si>
  <si>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</si>
  <si>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</si>
  <si>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</si>
  <si>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</si>
  <si>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</si>
  <si>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</si>
  <si>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</si>
  <si>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</si>
  <si>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</si>
  <si>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</si>
  <si>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</si>
  <si>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</si>
  <si>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</si>
  <si>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</si>
  <si>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</si>
  <si>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</si>
  <si>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</si>
  <si>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</si>
  <si>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</si>
  <si>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</si>
  <si>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</si>
  <si>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</si>
  <si>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</si>
  <si>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</si>
  <si>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</si>
  <si>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</si>
  <si>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</si>
  <si>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</si>
  <si>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</si>
  <si>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</si>
  <si>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</si>
  <si>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</si>
  <si>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</si>
  <si>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</si>
  <si>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</si>
  <si>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</si>
  <si>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</si>
  <si>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</si>
  <si>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</si>
  <si>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</si>
  <si>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</si>
  <si>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</si>
  <si>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</si>
  <si>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</si>
  <si>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</si>
  <si>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</si>
  <si>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</si>
  <si>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</si>
  <si>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</si>
  <si>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</si>
  <si>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</si>
  <si>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</si>
  <si>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</si>
  <si>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</si>
  <si>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</si>
  <si>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</si>
  <si>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</si>
  <si>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</si>
  <si>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</si>
  <si>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</si>
  <si>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</si>
  <si>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</si>
  <si>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</si>
  <si>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</si>
  <si>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</si>
  <si>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</si>
  <si>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</si>
  <si>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</si>
  <si>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</si>
  <si>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</si>
  <si>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</si>
  <si>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</si>
  <si>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</si>
  <si>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</si>
  <si>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</si>
  <si>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</si>
  <si>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</si>
  <si>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</si>
  <si>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</si>
  <si>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</si>
  <si>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</si>
  <si>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</si>
  <si>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</si>
  <si>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</si>
  <si>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</si>
  <si>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</si>
  <si>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</si>
  <si>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</si>
  <si>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</si>
  <si>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</si>
  <si>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</si>
  <si>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</si>
  <si>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</si>
  <si>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</si>
  <si>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</si>
  <si>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</si>
  <si>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</si>
  <si>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</si>
  <si>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</si>
  <si>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</si>
  <si>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</si>
  <si>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</si>
  <si>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</si>
  <si>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</si>
  <si>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</si>
  <si>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</si>
  <si>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</si>
  <si>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</si>
  <si>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</si>
  <si>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</si>
  <si>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</si>
  <si>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</si>
  <si>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</si>
  <si>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</si>
  <si>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</si>
  <si>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</si>
  <si>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</si>
  <si>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</si>
  <si>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</si>
  <si>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</si>
  <si>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</si>
  <si>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</si>
  <si>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</si>
  <si>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</si>
  <si>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</si>
  <si>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</si>
  <si>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</si>
  <si>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</si>
  <si>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</si>
  <si>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</si>
  <si>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</si>
  <si>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</si>
  <si>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</si>
  <si>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</si>
  <si>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</si>
  <si>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</si>
  <si>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</si>
  <si>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</si>
  <si>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</si>
  <si>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</si>
  <si>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</si>
  <si>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</si>
  <si>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</si>
  <si>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</si>
  <si>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</si>
  <si>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</si>
  <si>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</si>
  <si>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</si>
  <si>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</si>
  <si>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</si>
  <si>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</si>
  <si>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</si>
  <si>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</si>
  <si>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</si>
  <si>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</si>
  <si>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</si>
  <si>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</si>
  <si>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</si>
  <si>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</si>
  <si>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</si>
  <si>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</si>
  <si>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</si>
  <si>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</si>
  <si>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</si>
  <si>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</si>
  <si>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</si>
  <si>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</si>
  <si>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</si>
  <si>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</si>
  <si>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</si>
  <si>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</si>
  <si>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</si>
  <si>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</si>
  <si>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</si>
  <si>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</si>
  <si>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</si>
  <si>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</si>
  <si>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</si>
  <si>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</si>
  <si>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</si>
  <si>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</si>
  <si>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</si>
  <si>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</si>
  <si>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</si>
  <si>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</si>
  <si>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</si>
  <si>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</si>
  <si>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</si>
  <si>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</si>
  <si>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</si>
  <si>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</si>
  <si>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</si>
  <si>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</si>
  <si>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</si>
  <si>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</si>
  <si>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</si>
  <si>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</si>
  <si>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</si>
  <si>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</si>
  <si>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</si>
  <si>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</si>
  <si>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</si>
  <si>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</si>
  <si>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</si>
  <si>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</si>
  <si>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</si>
  <si>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</si>
  <si>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</si>
  <si>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</si>
  <si>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</si>
  <si>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</si>
  <si>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</si>
  <si>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</si>
  <si>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</si>
  <si>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</si>
  <si>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</si>
  <si>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</si>
  <si>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</si>
  <si>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</si>
  <si>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</si>
  <si>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</si>
  <si>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</si>
  <si>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</si>
  <si>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</si>
  <si>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</si>
  <si>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</si>
  <si>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</si>
  <si>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</si>
  <si>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</si>
  <si>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</si>
  <si>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</si>
  <si>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</si>
  <si>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</si>
  <si>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</si>
  <si>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</si>
  <si>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</si>
  <si>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</si>
  <si>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</si>
  <si>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</si>
  <si>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</si>
  <si>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</si>
  <si>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</si>
  <si>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</si>
  <si>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</si>
  <si>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</si>
  <si>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</si>
  <si>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</si>
  <si>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</si>
  <si>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</si>
  <si>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</si>
  <si>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</si>
  <si>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</si>
  <si>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</si>
  <si>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</si>
  <si>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</si>
  <si>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</si>
  <si>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</si>
  <si>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</si>
  <si>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</si>
  <si>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</si>
  <si>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</si>
  <si>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</si>
  <si>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</si>
  <si>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</si>
  <si>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</si>
  <si>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</si>
  <si>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</si>
  <si>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</si>
  <si>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</si>
  <si>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</si>
  <si>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</si>
  <si>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</si>
  <si>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</si>
  <si>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</si>
  <si>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</si>
  <si>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</si>
  <si>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</si>
  <si>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</si>
  <si>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</si>
  <si>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</si>
  <si>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</si>
  <si>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</si>
  <si>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</si>
  <si>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</si>
  <si>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</si>
  <si>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</si>
  <si>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</si>
  <si>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</si>
  <si>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</si>
  <si>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</si>
  <si>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</si>
  <si>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</si>
  <si>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</si>
  <si>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</si>
  <si>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</si>
  <si>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</si>
  <si>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</si>
  <si>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</si>
  <si>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</si>
  <si>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</si>
  <si>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</si>
  <si>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</si>
  <si>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</si>
  <si>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</si>
  <si>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</si>
  <si>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</si>
  <si>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</si>
  <si>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</si>
  <si>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</si>
  <si>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</si>
  <si>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</si>
  <si>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</si>
  <si>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</si>
  <si>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</si>
  <si>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</si>
  <si>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</si>
  <si>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</si>
  <si>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</si>
  <si>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</si>
  <si>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</si>
  <si>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</si>
  <si>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</si>
  <si>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</si>
  <si>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</si>
  <si>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</si>
  <si>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</si>
  <si>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</si>
  <si>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</si>
  <si>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</si>
  <si>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</si>
  <si>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</si>
  <si>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</si>
  <si>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</si>
  <si>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</si>
  <si>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</si>
  <si>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</si>
  <si>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</si>
  <si>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</si>
  <si>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</si>
  <si>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</si>
  <si>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</si>
  <si>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</si>
  <si>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</si>
  <si>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</si>
  <si>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</si>
  <si>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</si>
  <si>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</si>
  <si>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</si>
  <si>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</si>
  <si>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</si>
  <si>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</si>
  <si>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</si>
  <si>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</si>
  <si>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</si>
  <si>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</si>
  <si>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</si>
  <si>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</si>
  <si>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</si>
  <si>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</si>
  <si>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</si>
  <si>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</si>
  <si>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</si>
  <si>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</si>
  <si>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</si>
  <si>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</si>
  <si>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</si>
  <si>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</si>
  <si>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</si>
  <si>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</si>
  <si>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</si>
  <si>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</si>
  <si>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</si>
  <si>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</si>
  <si>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</si>
  <si>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</si>
  <si>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</si>
  <si>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</si>
  <si>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</si>
  <si>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</si>
  <si>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</si>
  <si>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</si>
  <si>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</si>
  <si>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</si>
  <si>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</si>
  <si>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</si>
  <si>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</si>
  <si>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</si>
  <si>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</si>
  <si>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</si>
  <si>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</si>
  <si>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</si>
  <si>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</si>
  <si>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</si>
  <si>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</si>
  <si>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</si>
  <si>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</si>
  <si>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</si>
  <si>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</si>
  <si>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</si>
  <si>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</si>
  <si>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</si>
  <si>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</si>
  <si>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</si>
  <si>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</si>
  <si>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</si>
  <si>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</si>
  <si>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</si>
  <si>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</si>
  <si>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</si>
  <si>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</si>
  <si>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</si>
  <si>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</si>
  <si>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</si>
  <si>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</si>
  <si>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</si>
  <si>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</si>
  <si>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</si>
  <si>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</si>
  <si>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</si>
  <si>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</si>
  <si>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</si>
  <si>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</si>
  <si>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</si>
  <si>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</si>
  <si>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</si>
  <si>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</si>
  <si>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</si>
  <si>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</si>
  <si>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</si>
  <si>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</si>
  <si>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</si>
  <si>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</si>
  <si>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</si>
  <si>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</si>
  <si>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</si>
  <si>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</si>
  <si>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</si>
  <si>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</si>
  <si>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</si>
  <si>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</si>
  <si>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</si>
  <si>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</si>
  <si>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</si>
  <si>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</si>
  <si>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</si>
  <si>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</si>
  <si>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</si>
  <si>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</si>
  <si>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</si>
  <si>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</si>
  <si>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</si>
  <si>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</si>
  <si>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</si>
  <si>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</si>
  <si>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</si>
  <si>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</si>
  <si>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</si>
  <si>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</si>
  <si>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</si>
  <si>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</si>
  <si>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</si>
  <si>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</si>
  <si>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</si>
  <si>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</si>
  <si>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</si>
  <si>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</si>
  <si>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</si>
  <si>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</si>
  <si>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</si>
  <si>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</si>
  <si>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</si>
  <si>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</si>
  <si>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</si>
  <si>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</si>
  <si>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</si>
  <si>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</si>
  <si>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</si>
  <si>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</si>
  <si>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</si>
  <si>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</si>
  <si>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</si>
  <si>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</si>
  <si>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</si>
  <si>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</si>
  <si>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</si>
  <si>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</si>
  <si>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</si>
  <si>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</si>
  <si>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</si>
  <si>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</si>
  <si>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</si>
  <si>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</si>
  <si>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</si>
  <si>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</si>
  <si>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</si>
  <si>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</si>
  <si>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</si>
  <si>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</si>
  <si>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</si>
  <si>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</si>
  <si>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</si>
  <si>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</si>
  <si>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</si>
  <si>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</si>
  <si>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</si>
  <si>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</si>
  <si>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</si>
  <si>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</si>
  <si>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</si>
  <si>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</si>
  <si>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</si>
  <si>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</si>
  <si>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</si>
  <si>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</si>
  <si>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</si>
  <si>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</si>
  <si>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</si>
  <si>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</si>
  <si>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</si>
  <si>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</si>
  <si>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</si>
  <si>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</si>
  <si>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</si>
  <si>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</si>
  <si>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</si>
  <si>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</si>
  <si>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</si>
  <si>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</si>
  <si>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</si>
  <si>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</si>
  <si>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</si>
  <si>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</si>
  <si>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</si>
  <si>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</si>
  <si>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</si>
  <si>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</si>
  <si>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</si>
  <si>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</si>
  <si>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</si>
  <si>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</si>
  <si>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</si>
  <si>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</si>
  <si>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</si>
  <si>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</si>
  <si>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</si>
  <si>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</si>
  <si>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</si>
  <si>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</si>
  <si>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</si>
  <si>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</si>
  <si>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</si>
  <si>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</si>
  <si>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</si>
  <si>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</si>
  <si>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</si>
  <si>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</si>
  <si>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</si>
  <si>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</si>
  <si>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</si>
  <si>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</si>
  <si>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</si>
  <si>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</si>
  <si>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</si>
  <si>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</si>
  <si>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</si>
  <si>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</si>
  <si>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</si>
  <si>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</si>
  <si>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</si>
  <si>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</si>
  <si>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</si>
  <si>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</si>
  <si>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</si>
  <si>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</si>
  <si>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</si>
  <si>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</si>
  <si>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</si>
  <si>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</si>
  <si>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</si>
  <si>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</si>
  <si>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</si>
  <si>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</si>
  <si>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</si>
  <si>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</si>
  <si>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</si>
  <si>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</si>
  <si>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</si>
  <si>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</si>
  <si>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</si>
  <si>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</si>
  <si>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</si>
  <si>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</si>
  <si>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</si>
  <si>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</si>
  <si>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</si>
  <si>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</si>
  <si>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</si>
  <si>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</si>
  <si>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</si>
  <si>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</si>
  <si>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</si>
  <si>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</si>
  <si>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</si>
  <si>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</si>
  <si>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</si>
  <si>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</si>
  <si>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</si>
  <si>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</si>
  <si>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</si>
  <si>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</si>
  <si>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</si>
  <si>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</si>
  <si>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</si>
  <si>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</si>
  <si>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</si>
  <si>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</si>
  <si>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</si>
  <si>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</si>
  <si>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</si>
  <si>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</si>
  <si>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</si>
  <si>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</si>
  <si>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</si>
  <si>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</si>
  <si>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</si>
  <si>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</si>
  <si>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</si>
  <si>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</si>
  <si>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</si>
  <si>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</si>
  <si>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</si>
  <si>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</si>
  <si>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</si>
  <si>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</si>
  <si>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</si>
  <si>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</si>
  <si>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</si>
  <si>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</si>
  <si>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</si>
  <si>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</si>
  <si>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</si>
  <si>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</si>
  <si>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</si>
  <si>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</si>
  <si>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</si>
  <si>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</si>
  <si>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</si>
  <si>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</si>
  <si>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</si>
  <si>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</si>
  <si>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</si>
  <si>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</si>
  <si>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</si>
  <si>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</si>
  <si>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</si>
  <si>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</si>
  <si>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</si>
  <si>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</si>
  <si>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</si>
  <si>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</si>
  <si>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</si>
  <si>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</si>
  <si>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</si>
  <si>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</si>
  <si>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</si>
  <si>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</si>
  <si>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</si>
  <si>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</si>
  <si>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</si>
  <si>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</si>
  <si>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</si>
  <si>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</si>
  <si>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</si>
  <si>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</si>
  <si>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</si>
  <si>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</si>
  <si>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</si>
  <si>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</si>
  <si>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</si>
  <si>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</si>
  <si>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</si>
  <si>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</si>
  <si>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</si>
  <si>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</si>
  <si>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</si>
  <si>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</si>
  <si>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</si>
  <si>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</si>
  <si>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</si>
  <si>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</si>
  <si>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</si>
  <si>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</si>
  <si>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</si>
  <si>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</si>
  <si>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</si>
  <si>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</si>
  <si>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</si>
  <si>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</si>
  <si>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</si>
  <si>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</si>
  <si>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</si>
  <si>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</si>
  <si>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</si>
  <si>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</si>
  <si>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</si>
  <si>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</si>
  <si>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</si>
  <si>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</si>
  <si>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</si>
  <si>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</si>
  <si>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</si>
  <si>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</si>
  <si>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</si>
  <si>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</si>
  <si>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</si>
  <si>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</si>
  <si>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</si>
  <si>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</si>
  <si>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</si>
  <si>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</si>
  <si>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</si>
  <si>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</si>
  <si>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</si>
  <si>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</si>
  <si>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</si>
  <si>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</si>
  <si>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</si>
  <si>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</si>
  <si>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</si>
  <si>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</si>
  <si>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</si>
  <si>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</si>
  <si>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</si>
  <si>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</si>
  <si>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</si>
  <si>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</si>
  <si>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</si>
  <si>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</si>
  <si>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</si>
  <si>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</si>
  <si>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</si>
  <si>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</si>
  <si>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</si>
  <si>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</si>
  <si>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</si>
  <si>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</si>
  <si>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</si>
  <si>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</si>
  <si>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</si>
  <si>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</si>
  <si>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</si>
  <si>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</si>
  <si>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</si>
  <si>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</si>
  <si>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</si>
  <si>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</si>
  <si>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</si>
  <si>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</si>
  <si>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</si>
  <si>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</si>
  <si>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</si>
  <si>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</si>
  <si>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</si>
  <si>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</si>
  <si>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</si>
  <si>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</si>
  <si>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</si>
  <si>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</si>
  <si>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</si>
  <si>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</si>
  <si>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</si>
  <si>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</si>
  <si>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</si>
  <si>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</si>
  <si>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</si>
  <si>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</si>
  <si>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</si>
  <si>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</si>
  <si>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</si>
  <si>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</si>
  <si>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</si>
  <si>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</si>
  <si>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</si>
  <si>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</si>
  <si>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</si>
  <si>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</si>
  <si>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</si>
  <si>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</si>
  <si>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</si>
  <si>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</si>
  <si>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</si>
  <si>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</si>
  <si>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</si>
  <si>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</si>
  <si>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</si>
  <si>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</si>
  <si>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</si>
  <si>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</si>
  <si>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</si>
  <si>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</si>
  <si>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</si>
  <si>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</si>
  <si>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</si>
  <si>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</si>
  <si>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</si>
  <si>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</si>
  <si>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</si>
  <si>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</si>
  <si>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</si>
  <si>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</si>
  <si>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</si>
  <si>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</si>
  <si>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</si>
  <si>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</si>
  <si>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</si>
  <si>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</si>
  <si>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</si>
  <si>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</si>
  <si>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</si>
  <si>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</si>
  <si>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</si>
  <si>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</si>
  <si>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</si>
  <si>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</si>
  <si>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</si>
  <si>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</si>
  <si>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</si>
  <si>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</si>
  <si>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</si>
  <si>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</si>
  <si>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</si>
  <si>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</si>
  <si>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</si>
  <si>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</si>
  <si>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</si>
  <si>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</si>
  <si>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</si>
  <si>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</si>
  <si>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</si>
  <si>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</si>
  <si>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</si>
  <si>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</si>
  <si>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</si>
  <si>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</si>
  <si>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</si>
  <si>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</si>
  <si>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</si>
  <si>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</si>
  <si>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</si>
  <si>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</si>
  <si>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</si>
  <si>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</si>
  <si>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</si>
  <si>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</si>
  <si>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</si>
  <si>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</si>
  <si>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</si>
  <si>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</si>
  <si>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</si>
  <si>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</si>
  <si>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</si>
  <si>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</si>
  <si>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</si>
  <si>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</si>
  <si>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</si>
  <si>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</si>
  <si>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</si>
  <si>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</si>
  <si>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</si>
  <si>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</si>
  <si>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</si>
  <si>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</si>
  <si>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</si>
  <si>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</si>
  <si>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</si>
  <si>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</si>
  <si>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</si>
  <si>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</si>
  <si>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</si>
  <si>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</si>
  <si>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</si>
  <si>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</si>
  <si>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</si>
  <si>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</si>
  <si>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</si>
  <si>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</si>
  <si>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</si>
  <si>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</si>
  <si>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</si>
  <si>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</si>
  <si>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</si>
  <si>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</si>
  <si>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</si>
  <si>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</si>
  <si>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</si>
  <si>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</si>
  <si>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</si>
  <si>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</si>
  <si>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</si>
  <si>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</si>
  <si>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</si>
  <si>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</si>
  <si>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</si>
  <si>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</si>
  <si>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</si>
  <si>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</si>
  <si>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</si>
  <si>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</si>
  <si>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</si>
  <si>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</si>
  <si>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</si>
  <si>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</si>
  <si>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</si>
  <si>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</si>
  <si>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</si>
  <si>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</si>
  <si>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</si>
  <si>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</si>
  <si>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</si>
  <si>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</si>
  <si>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</si>
  <si>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</si>
  <si>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</si>
  <si>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</si>
  <si>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</si>
  <si>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</si>
  <si>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</si>
  <si>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</si>
  <si>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</si>
  <si>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</si>
  <si>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</si>
  <si>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</si>
  <si>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</si>
  <si>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</si>
  <si>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</si>
  <si>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</si>
  <si>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</si>
  <si>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</si>
  <si>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</si>
  <si>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</si>
  <si>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</si>
  <si>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</si>
  <si>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</si>
  <si>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</si>
  <si>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</si>
  <si>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</si>
  <si>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</si>
  <si>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</si>
  <si>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</si>
  <si>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</si>
  <si>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</si>
  <si>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</si>
  <si>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</si>
  <si>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</si>
  <si>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</si>
  <si>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</si>
  <si>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</si>
  <si>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</si>
  <si>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</si>
  <si>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</si>
  <si>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</si>
  <si>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</si>
  <si>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</si>
  <si>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</si>
  <si>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</si>
  <si>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</si>
  <si>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</si>
  <si>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</si>
  <si>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</si>
  <si>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</si>
  <si>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</si>
  <si>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</si>
  <si>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</si>
  <si>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</si>
  <si>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</si>
  <si>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</si>
  <si>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</si>
  <si>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</si>
  <si>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</si>
  <si>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</si>
  <si>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</si>
  <si>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</si>
  <si>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</si>
  <si>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</si>
  <si>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</si>
  <si>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</si>
  <si>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</si>
  <si>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</si>
  <si>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</si>
  <si>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</si>
  <si>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</si>
  <si>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</si>
  <si>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</si>
  <si>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</si>
  <si>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</si>
  <si>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</si>
  <si>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</si>
  <si>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</si>
  <si>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</si>
  <si>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</si>
  <si>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</si>
  <si>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</si>
  <si>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</si>
  <si>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</si>
  <si>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</si>
  <si>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</si>
  <si>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</si>
  <si>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</si>
  <si>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</si>
  <si>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</si>
  <si>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</si>
  <si>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</si>
  <si>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</si>
  <si>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</si>
  <si>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</si>
  <si>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</si>
  <si>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</si>
  <si>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</si>
  <si>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</si>
  <si>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</si>
  <si>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</si>
  <si>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</si>
  <si>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</si>
  <si>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</si>
  <si>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</si>
  <si>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</si>
  <si>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</si>
  <si>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</si>
  <si>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</si>
  <si>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</si>
  <si>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</si>
  <si>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</si>
  <si>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</si>
  <si>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</si>
  <si>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</si>
  <si>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</si>
  <si>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</si>
  <si>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</si>
  <si>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</si>
  <si>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</si>
  <si>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</si>
  <si>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</si>
  <si>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</si>
  <si>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</si>
  <si>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</si>
  <si>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</si>
  <si>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</si>
  <si>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</si>
  <si>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</si>
  <si>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</si>
  <si>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</si>
  <si>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</si>
  <si>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</si>
  <si>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</si>
  <si>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</si>
  <si>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</si>
  <si>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</si>
  <si>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</si>
  <si>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</si>
  <si>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</si>
  <si>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</si>
  <si>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</si>
  <si>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</si>
  <si>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</si>
  <si>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</si>
  <si>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</si>
  <si>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</si>
  <si>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</si>
  <si>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</si>
  <si>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</si>
  <si>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</si>
  <si>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</si>
  <si>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</si>
  <si>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</si>
  <si>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</si>
  <si>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</si>
  <si>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</si>
  <si>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</si>
  <si>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</si>
  <si>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</si>
  <si>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</si>
  <si>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</si>
  <si>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</si>
  <si>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</si>
  <si>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</si>
  <si>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</si>
  <si>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</si>
  <si>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</si>
  <si>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</si>
  <si>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</si>
  <si>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</si>
  <si>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</si>
  <si>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</si>
  <si>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</si>
  <si>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</si>
  <si>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</si>
  <si>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</si>
  <si>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</si>
  <si>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</si>
  <si>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</si>
  <si>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</si>
  <si>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</si>
  <si>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</si>
  <si>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</si>
  <si>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</si>
  <si>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</si>
  <si>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</si>
  <si>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</si>
  <si>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</si>
  <si>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</si>
  <si>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</si>
  <si>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</si>
  <si>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</si>
  <si>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</si>
  <si>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</si>
  <si>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</si>
  <si>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</si>
  <si>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</si>
  <si>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</si>
  <si>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</si>
  <si>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</si>
  <si>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</si>
  <si>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</si>
  <si>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</si>
  <si>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</si>
  <si>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</si>
  <si>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</si>
  <si>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</si>
  <si>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</si>
  <si>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</si>
  <si>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</si>
  <si>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</si>
  <si>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</si>
  <si>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</si>
  <si>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</si>
  <si>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</si>
  <si>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</si>
  <si>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</si>
  <si>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</si>
  <si>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</si>
  <si>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</si>
  <si>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</si>
  <si>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</si>
  <si>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</si>
  <si>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</si>
  <si>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</si>
  <si>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</si>
  <si>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</si>
  <si>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</si>
  <si>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</si>
  <si>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</si>
  <si>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</si>
  <si>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</si>
  <si>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</si>
  <si>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</si>
  <si>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</si>
  <si>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</si>
  <si>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</si>
  <si>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</si>
  <si>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</si>
  <si>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</si>
  <si>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</si>
  <si>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</si>
  <si>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</si>
  <si>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</si>
  <si>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</si>
  <si>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</si>
  <si>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</si>
  <si>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</si>
  <si>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</si>
  <si>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</si>
  <si>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</si>
  <si>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</si>
  <si>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</si>
  <si>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</si>
  <si>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</si>
  <si>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</si>
  <si>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</si>
  <si>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</si>
  <si>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</si>
  <si>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</si>
  <si>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</si>
  <si>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</si>
  <si>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</si>
  <si>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</si>
  <si>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</si>
  <si>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</si>
  <si>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</si>
  <si>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</si>
  <si>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</si>
  <si>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</si>
  <si>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</si>
  <si>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</si>
  <si>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</si>
  <si>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</si>
  <si>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</si>
  <si>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</si>
  <si>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</si>
  <si>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</si>
  <si>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</si>
  <si>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</si>
  <si>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</si>
  <si>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</si>
  <si>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</si>
  <si>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</si>
  <si>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</si>
  <si>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</si>
  <si>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</si>
  <si>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</si>
  <si>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</si>
  <si>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</si>
  <si>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</si>
  <si>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</si>
  <si>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</si>
  <si>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</si>
  <si>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</si>
  <si>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</si>
  <si>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</si>
  <si>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</si>
  <si>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</si>
  <si>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</si>
  <si>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</si>
  <si>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</si>
  <si>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</si>
  <si>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</si>
  <si>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</si>
  <si>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</si>
  <si>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</si>
  <si>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</si>
  <si>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</si>
  <si>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</si>
  <si>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</si>
  <si>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</si>
  <si>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</si>
  <si>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</si>
  <si>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</si>
  <si>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</si>
  <si>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</si>
  <si>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</si>
  <si>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</si>
  <si>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</si>
  <si>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</si>
  <si>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</si>
  <si>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</si>
  <si>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</si>
  <si>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</si>
  <si>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</si>
  <si>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</si>
  <si>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</si>
  <si>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</si>
  <si>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</si>
  <si>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</si>
  <si>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</si>
  <si>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</si>
  <si>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</si>
  <si>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</si>
  <si>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</si>
  <si>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</si>
  <si>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</si>
  <si>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</si>
  <si>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</si>
  <si>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</si>
  <si>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</si>
  <si>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</si>
  <si>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</si>
  <si>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</si>
  <si>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</si>
  <si>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</si>
  <si>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</si>
  <si>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</si>
  <si>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</si>
  <si>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</si>
  <si>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</si>
  <si>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</si>
  <si>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</si>
  <si>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</si>
  <si>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</si>
  <si>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</si>
  <si>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</si>
  <si>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</si>
  <si>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</si>
  <si>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</si>
  <si>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</si>
  <si>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</si>
  <si>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</si>
  <si>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</si>
  <si>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</si>
  <si>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</si>
  <si>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</si>
  <si>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</si>
  <si>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</si>
  <si>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</si>
  <si>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</si>
  <si>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</si>
  <si>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</si>
  <si>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</si>
  <si>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</si>
  <si>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</si>
  <si>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</si>
  <si>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</si>
  <si>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</si>
  <si>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</si>
  <si>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</si>
  <si>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</si>
  <si>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</si>
  <si>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</si>
  <si>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</si>
  <si>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</si>
  <si>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</si>
  <si>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</si>
  <si>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</si>
  <si>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</si>
  <si>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</si>
  <si>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</si>
  <si>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</si>
  <si>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</si>
  <si>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</si>
  <si>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</si>
  <si>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</si>
  <si>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</si>
  <si>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</si>
  <si>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</si>
  <si>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</si>
  <si>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</si>
  <si>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</si>
  <si>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</si>
  <si>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</si>
  <si>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</si>
  <si>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</si>
  <si>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</si>
  <si>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</si>
  <si>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</si>
  <si>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</si>
  <si>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</si>
  <si>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</si>
  <si>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</si>
  <si>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</si>
  <si>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</si>
  <si>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</si>
  <si>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</si>
  <si>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</si>
  <si>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</si>
  <si>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</si>
  <si>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</si>
  <si>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</si>
  <si>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</si>
  <si>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</si>
  <si>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</si>
  <si>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</si>
  <si>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</si>
  <si>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</si>
  <si>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</si>
  <si>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</si>
  <si>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</si>
  <si>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</si>
  <si>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</si>
  <si>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</si>
  <si>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</si>
  <si>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</si>
  <si>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</si>
  <si>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</si>
  <si>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</si>
  <si>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</si>
  <si>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</si>
  <si>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</si>
  <si>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</si>
  <si>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</si>
  <si>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</si>
  <si>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</si>
  <si>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</si>
  <si>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</si>
  <si>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</si>
  <si>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</si>
  <si>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</si>
  <si>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</si>
  <si>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</si>
  <si>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</si>
  <si>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</si>
  <si>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</si>
  <si>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</si>
  <si>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</si>
  <si>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</si>
  <si>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</si>
  <si>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</si>
  <si>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</si>
  <si>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</si>
  <si>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</si>
  <si>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</si>
  <si>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</si>
  <si>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</si>
  <si>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</si>
  <si>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</si>
  <si>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</si>
  <si>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</si>
  <si>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</si>
  <si>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</si>
  <si>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</si>
  <si>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</si>
  <si>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</si>
  <si>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</si>
  <si>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</si>
  <si>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</si>
  <si>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</si>
  <si>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</si>
  <si>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</si>
  <si>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</si>
  <si>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</si>
  <si>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</si>
  <si>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</si>
  <si>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</si>
  <si>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</si>
  <si>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</si>
  <si>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</si>
  <si>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</si>
  <si>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</si>
  <si>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</si>
  <si>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</si>
  <si>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</si>
  <si>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</si>
  <si>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</si>
  <si>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</si>
  <si>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</si>
  <si>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</si>
  <si>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</si>
  <si>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</si>
  <si>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</si>
  <si>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</si>
  <si>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</si>
  <si>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</si>
  <si>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</si>
  <si>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</si>
  <si>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</si>
  <si>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</si>
  <si>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</si>
  <si>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</si>
  <si>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</si>
  <si>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</si>
  <si>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</si>
  <si>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</si>
  <si>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</si>
  <si>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</si>
  <si>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</si>
  <si>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</si>
  <si>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</si>
  <si>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</si>
  <si>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</si>
  <si>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</si>
  <si>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</si>
  <si>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</si>
  <si>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</si>
  <si>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</si>
  <si>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</si>
  <si>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</si>
  <si>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</si>
  <si>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</si>
  <si>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</si>
  <si>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</si>
  <si>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</si>
  <si>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</si>
  <si>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</si>
  <si>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</si>
  <si>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</si>
  <si>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</si>
  <si>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</si>
  <si>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</si>
  <si>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</si>
  <si>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</si>
  <si>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</si>
  <si>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</si>
  <si>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</si>
  <si>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</si>
  <si>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</si>
  <si>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</si>
  <si>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</si>
  <si>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</si>
  <si>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</si>
  <si>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</si>
  <si>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</si>
  <si>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</si>
  <si>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</si>
  <si>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</si>
  <si>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</si>
  <si>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</si>
  <si>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</si>
  <si>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</si>
  <si>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</si>
  <si>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</si>
  <si>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</si>
  <si>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</si>
  <si>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</si>
  <si>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</si>
  <si>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</si>
  <si>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</si>
  <si>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</si>
  <si>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</si>
  <si>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</si>
  <si>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</si>
  <si>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</si>
  <si>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</si>
  <si>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</si>
  <si>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</si>
  <si>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</si>
  <si>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</si>
  <si>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</si>
  <si>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</si>
  <si>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</si>
  <si>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</si>
  <si>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</si>
  <si>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</si>
  <si>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</si>
  <si>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</si>
  <si>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</si>
  <si>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</si>
  <si>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</si>
  <si>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</si>
  <si>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</si>
  <si>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</si>
  <si>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</si>
  <si>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</si>
  <si>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</si>
  <si>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</si>
  <si>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</si>
  <si>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</si>
  <si>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</si>
  <si>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</si>
  <si>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</si>
  <si>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</si>
  <si>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</si>
  <si>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</si>
  <si>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</si>
  <si>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</si>
  <si>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</si>
  <si>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</si>
  <si>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</si>
  <si>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</si>
  <si>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</si>
  <si>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</si>
  <si>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</si>
  <si>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</si>
  <si>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</si>
  <si>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</si>
  <si>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</si>
  <si>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</si>
  <si>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</si>
  <si>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</si>
  <si>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</si>
  <si>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</si>
  <si>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</si>
  <si>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</si>
  <si>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</si>
  <si>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</si>
  <si>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</si>
  <si>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</si>
  <si>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</si>
  <si>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</si>
  <si>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</si>
  <si>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</si>
  <si>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</si>
  <si>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</si>
  <si>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</si>
  <si>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</si>
  <si>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</si>
  <si>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</si>
  <si>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</si>
  <si>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</si>
  <si>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</si>
  <si>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</si>
  <si>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</si>
  <si>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</si>
  <si>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</si>
  <si>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</si>
  <si>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</si>
  <si>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</si>
  <si>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</si>
  <si>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</si>
  <si>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</si>
  <si>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</si>
  <si>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</si>
  <si>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</si>
  <si>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</si>
  <si>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</si>
  <si>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</si>
  <si>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</si>
  <si>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</si>
  <si>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</si>
  <si>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</si>
  <si>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</si>
  <si>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</si>
  <si>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</si>
  <si>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</si>
  <si>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</si>
  <si>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</si>
  <si>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</si>
  <si>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</si>
  <si>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</si>
  <si>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</si>
  <si>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</si>
  <si>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</si>
  <si>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</si>
  <si>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</si>
  <si>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</si>
  <si>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</si>
  <si>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</si>
  <si>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</si>
  <si>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</si>
  <si>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</si>
  <si>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</si>
  <si>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</si>
  <si>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</si>
  <si>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</si>
  <si>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</si>
  <si>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</si>
  <si>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</si>
  <si>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</si>
  <si>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</si>
  <si>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</si>
  <si>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</si>
  <si>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</si>
  <si>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</si>
  <si>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</si>
  <si>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</si>
  <si>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</si>
  <si>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</si>
  <si>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</si>
  <si>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</si>
  <si>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</si>
  <si>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</si>
  <si>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</si>
  <si>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</si>
  <si>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</si>
  <si>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</si>
  <si>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</si>
  <si>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</si>
  <si>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</si>
  <si>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</si>
  <si>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</si>
  <si>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</si>
  <si>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</si>
  <si>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</si>
  <si>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</si>
  <si>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</si>
  <si>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</si>
  <si>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</si>
  <si>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</si>
  <si>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</si>
  <si>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</si>
  <si>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</si>
  <si>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</si>
  <si>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</si>
  <si>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</si>
  <si>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</si>
  <si>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</si>
  <si>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</si>
  <si>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</si>
  <si>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</si>
  <si>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</si>
  <si>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</si>
  <si>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</si>
  <si>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</si>
  <si>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</si>
  <si>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</si>
  <si>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</si>
  <si>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</si>
  <si>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</si>
  <si>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</si>
  <si>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</si>
  <si>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</si>
  <si>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</si>
  <si>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</si>
  <si>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</si>
  <si>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</si>
  <si>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</si>
  <si>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</si>
  <si>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</si>
  <si>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</si>
  <si>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</si>
  <si>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</si>
  <si>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</si>
  <si>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</si>
  <si>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</si>
  <si>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</si>
  <si>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</si>
  <si>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</si>
  <si>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</si>
  <si>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</si>
  <si>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</si>
  <si>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</si>
  <si>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</si>
  <si>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</si>
  <si>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</si>
  <si>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</si>
  <si>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</si>
  <si>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</si>
  <si>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</si>
  <si>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</si>
  <si>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</si>
  <si>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</si>
  <si>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</si>
  <si>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</si>
  <si>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</si>
  <si>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</si>
  <si>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</si>
  <si>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</si>
  <si>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</si>
  <si>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</si>
  <si>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</si>
  <si>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</si>
  <si>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</si>
  <si>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</si>
  <si>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</si>
  <si>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</si>
  <si>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</si>
  <si>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</si>
  <si>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</si>
  <si>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</si>
  <si>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</si>
  <si>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</si>
  <si>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</si>
  <si>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</si>
  <si>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</si>
  <si>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</si>
  <si>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</si>
  <si>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</si>
  <si>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</si>
  <si>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</si>
  <si>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</si>
  <si>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</si>
  <si>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</si>
  <si>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</si>
  <si>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</si>
  <si>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</si>
  <si>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</si>
  <si>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</si>
  <si>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</si>
  <si>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</si>
  <si>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</si>
  <si>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</si>
  <si>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</si>
  <si>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</si>
  <si>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</si>
  <si>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</si>
  <si>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</si>
  <si>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</si>
  <si>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</si>
  <si>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</si>
  <si>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</si>
  <si>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</si>
  <si>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</si>
  <si>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</si>
  <si>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</si>
  <si>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</si>
  <si>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</si>
  <si>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</si>
  <si>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</si>
  <si>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</si>
  <si>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</si>
  <si>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</si>
  <si>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</si>
  <si>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</si>
  <si>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</si>
  <si>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</si>
  <si>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</si>
  <si>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</si>
  <si>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</si>
  <si>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</si>
  <si>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</si>
  <si>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</si>
  <si>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</si>
  <si>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</si>
  <si>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</si>
  <si>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</si>
  <si>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</si>
  <si>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</si>
  <si>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</si>
  <si>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</si>
  <si>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</si>
  <si>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</si>
  <si>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</si>
  <si>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</si>
  <si>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</si>
  <si>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</si>
  <si>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</si>
  <si>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</si>
  <si>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</si>
  <si>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</si>
  <si>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</si>
  <si>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</si>
  <si>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</si>
  <si>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</si>
  <si>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</si>
  <si>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</si>
  <si>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</si>
  <si>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</si>
  <si>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</si>
  <si>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</si>
  <si>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</si>
  <si>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</si>
  <si>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</si>
  <si>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</si>
  <si>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</si>
  <si>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</si>
  <si>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</si>
  <si>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</si>
  <si>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</si>
  <si>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</si>
  <si>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</si>
  <si>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</si>
  <si>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</si>
  <si>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</si>
  <si>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</si>
  <si>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</si>
  <si>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</si>
  <si>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</si>
  <si>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</si>
  <si>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</si>
  <si>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</si>
  <si>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</si>
  <si>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</si>
  <si>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</si>
  <si>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</si>
  <si>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</si>
  <si>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</si>
  <si>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</si>
  <si>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</si>
  <si>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</si>
  <si>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</si>
  <si>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</si>
  <si>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</si>
  <si>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</si>
  <si>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</si>
  <si>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</si>
  <si>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</si>
  <si>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</si>
  <si>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</si>
  <si>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</si>
  <si>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</si>
  <si>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</si>
  <si>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</si>
  <si>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</si>
  <si>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</si>
  <si>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</si>
  <si>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</si>
  <si>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</si>
  <si>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</si>
  <si>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</si>
  <si>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</si>
  <si>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</si>
  <si>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</si>
  <si>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</si>
  <si>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</si>
  <si>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</si>
  <si>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</si>
  <si>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</si>
  <si>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</si>
  <si>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</si>
  <si>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</si>
  <si>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</si>
  <si>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</si>
  <si>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</si>
  <si>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</si>
  <si>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</si>
  <si>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</si>
  <si>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</si>
  <si>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</si>
  <si>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</si>
  <si>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</si>
  <si>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</si>
  <si>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</si>
  <si>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</si>
  <si>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</si>
  <si>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</si>
  <si>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</si>
  <si>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</si>
  <si>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</si>
  <si>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</si>
  <si>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</si>
  <si>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</si>
  <si>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</si>
  <si>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</si>
  <si>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</si>
  <si>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</si>
  <si>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</si>
  <si>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</si>
  <si>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</si>
  <si>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</si>
  <si>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</si>
  <si>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</si>
  <si>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</si>
  <si>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</si>
  <si>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</si>
  <si>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</si>
  <si>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</si>
  <si>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</si>
  <si>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</si>
  <si>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</si>
  <si>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</si>
  <si>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</si>
  <si>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</si>
  <si>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</si>
  <si>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</si>
  <si>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</si>
  <si>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</si>
  <si>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</si>
  <si>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</si>
  <si>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</si>
  <si>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</si>
  <si>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</si>
  <si>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</si>
  <si>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</si>
  <si>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</si>
  <si>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</si>
  <si>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</si>
  <si>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</si>
  <si>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</si>
  <si>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</si>
  <si>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</si>
  <si>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</si>
  <si>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</si>
  <si>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</si>
  <si>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</si>
  <si>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</si>
  <si>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</si>
  <si>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</si>
  <si>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</si>
  <si>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</si>
  <si>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</si>
  <si>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</si>
  <si>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</si>
  <si>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</si>
  <si>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</si>
  <si>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</si>
  <si>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</si>
  <si>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</si>
  <si>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</si>
  <si>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</si>
  <si>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</si>
  <si>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</si>
  <si>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</si>
  <si>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</si>
  <si>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</si>
  <si>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</si>
  <si>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</si>
  <si>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</si>
  <si>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</si>
  <si>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</si>
  <si>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</si>
  <si>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</si>
  <si>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</si>
  <si>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</si>
  <si>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</si>
  <si>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</si>
  <si>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</si>
  <si>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</si>
  <si>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</si>
  <si>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</si>
  <si>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</si>
  <si>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</si>
  <si>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</si>
  <si>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</si>
  <si>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</si>
  <si>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</si>
  <si>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</si>
  <si>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</si>
  <si>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</si>
  <si>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</si>
  <si>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</si>
  <si>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</si>
  <si>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</si>
  <si>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</si>
  <si>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</si>
  <si>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</si>
  <si>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</si>
  <si>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</si>
  <si>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</si>
  <si>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</si>
  <si>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</si>
  <si>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</si>
  <si>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</si>
  <si>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</si>
  <si>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</si>
  <si>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</si>
  <si>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</si>
  <si>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</si>
  <si>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</si>
  <si>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</si>
  <si>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</si>
  <si>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</si>
  <si>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</si>
  <si>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</si>
  <si>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</si>
  <si>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</si>
  <si>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</si>
  <si>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</si>
  <si>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</si>
  <si>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</si>
  <si>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</si>
  <si>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</si>
  <si>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</si>
  <si>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</si>
  <si>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</si>
  <si>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</si>
  <si>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</si>
  <si>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</si>
  <si>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</si>
  <si>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</si>
  <si>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</si>
  <si>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</si>
  <si>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</si>
  <si>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</si>
  <si>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</si>
  <si>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</si>
  <si>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</si>
  <si>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</si>
  <si>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</si>
  <si>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</si>
  <si>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</si>
  <si>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</si>
  <si>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</si>
  <si>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</si>
  <si>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</si>
  <si>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</si>
  <si>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</si>
  <si>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</si>
  <si>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</si>
  <si>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</si>
  <si>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</si>
  <si>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</si>
  <si>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</si>
  <si>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</si>
  <si>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</si>
  <si>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</si>
  <si>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</si>
  <si>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</si>
  <si>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</si>
  <si>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</si>
  <si>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</si>
  <si>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</si>
  <si>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</si>
  <si>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</si>
  <si>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</si>
  <si>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</si>
  <si>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</si>
  <si>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</si>
  <si>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</si>
  <si>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</si>
  <si>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</si>
  <si>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</si>
  <si>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</si>
  <si>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</si>
  <si>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</si>
  <si>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</si>
  <si>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</si>
  <si>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</si>
  <si>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</si>
  <si>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</si>
  <si>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</si>
  <si>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</si>
  <si>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</si>
  <si>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</si>
  <si>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</si>
  <si>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</si>
  <si>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</si>
  <si>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</si>
  <si>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</si>
  <si>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</si>
  <si>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</si>
  <si>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</si>
  <si>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</si>
  <si>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</si>
  <si>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</si>
  <si>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</si>
  <si>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</si>
  <si>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</si>
  <si>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</si>
  <si>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</si>
  <si>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</si>
  <si>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</si>
  <si>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</si>
  <si>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</si>
  <si>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</si>
  <si>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</si>
  <si>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</si>
  <si>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</si>
  <si>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</si>
  <si>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</si>
  <si>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</si>
  <si>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</si>
  <si>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</si>
  <si>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</si>
  <si>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</si>
  <si>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</si>
  <si>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</si>
  <si>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</si>
  <si>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</si>
  <si>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</si>
  <si>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</si>
  <si>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</si>
  <si>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</si>
  <si>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</si>
  <si>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</si>
  <si>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</si>
  <si>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</si>
  <si>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</si>
  <si>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</si>
  <si>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</si>
  <si>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</si>
  <si>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</si>
  <si>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</si>
  <si>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</si>
  <si>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</si>
  <si>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</si>
  <si>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</si>
  <si>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</si>
  <si>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</si>
  <si>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</si>
  <si>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</si>
  <si>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</si>
  <si>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</si>
  <si>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</si>
  <si>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</si>
  <si>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</si>
  <si>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</si>
  <si>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</si>
  <si>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</si>
  <si>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</si>
  <si>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</si>
  <si>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</si>
  <si>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</si>
  <si>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</si>
  <si>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</si>
  <si>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</si>
  <si>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</si>
  <si>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</si>
  <si>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</si>
  <si>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</si>
  <si>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</si>
  <si>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</si>
  <si>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</si>
  <si>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</si>
  <si>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</si>
  <si>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</si>
  <si>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</si>
  <si>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</si>
  <si>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</si>
  <si>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</si>
  <si>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</si>
  <si>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</si>
  <si>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</si>
  <si>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</si>
  <si>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</si>
  <si>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</si>
  <si>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</si>
  <si>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</si>
  <si>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</si>
  <si>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</si>
  <si>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</si>
  <si>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</si>
  <si>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</si>
  <si>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</si>
  <si>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</si>
  <si>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</si>
  <si>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</si>
  <si>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</si>
  <si>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</si>
  <si>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</si>
  <si>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</si>
  <si>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</si>
  <si>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</si>
  <si>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</si>
  <si>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</si>
  <si>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</si>
  <si>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</si>
  <si>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</si>
  <si>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</si>
  <si>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</si>
  <si>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</si>
  <si>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</si>
  <si>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</si>
  <si>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</si>
  <si>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</si>
  <si>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</si>
  <si>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</si>
  <si>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</si>
  <si>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</si>
  <si>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</si>
  <si>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</si>
  <si>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</si>
  <si>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</si>
  <si>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</si>
  <si>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</si>
  <si>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</si>
  <si>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</si>
  <si>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</si>
  <si>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</si>
  <si>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</si>
  <si>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</si>
  <si>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</si>
  <si>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</si>
  <si>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</si>
  <si>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</si>
  <si>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</si>
  <si>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</si>
  <si>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</si>
  <si>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</si>
  <si>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</si>
  <si>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</si>
  <si>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</si>
  <si>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</si>
  <si>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</si>
  <si>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</si>
  <si>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</si>
  <si>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</si>
  <si>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</si>
  <si>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</si>
  <si>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</si>
  <si>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</si>
  <si>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</si>
  <si>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</si>
  <si>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</si>
  <si>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</si>
  <si>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</si>
  <si>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</si>
  <si>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</si>
  <si>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</si>
  <si>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</si>
  <si>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</si>
  <si>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</si>
  <si>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</si>
  <si>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</si>
  <si>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</si>
  <si>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</si>
  <si>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</si>
  <si>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</si>
  <si>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</si>
  <si>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</si>
  <si>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</si>
  <si>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</si>
  <si>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</si>
  <si>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</si>
  <si>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</si>
  <si>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</si>
  <si>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</si>
  <si>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</si>
  <si>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</si>
  <si>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</si>
  <si>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</si>
  <si>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</si>
  <si>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</si>
  <si>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</si>
  <si>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</si>
  <si>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</si>
  <si>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</si>
  <si>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</si>
  <si>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</si>
  <si>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</si>
  <si>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</si>
  <si>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</si>
  <si>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</si>
  <si>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</si>
  <si>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</si>
  <si>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</si>
  <si>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</si>
  <si>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</si>
  <si>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</si>
  <si>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</si>
  <si>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</si>
  <si>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</si>
  <si>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</si>
  <si>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</si>
  <si>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</si>
  <si>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</si>
  <si>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</si>
  <si>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</si>
  <si>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</si>
  <si>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</si>
  <si>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</si>
  <si>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</si>
  <si>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</si>
  <si>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</si>
  <si>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</si>
  <si>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</si>
  <si>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</si>
  <si>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</si>
  <si>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</si>
  <si>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</si>
  <si>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</si>
  <si>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</si>
  <si>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</si>
  <si>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</si>
  <si>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</si>
  <si>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</si>
  <si>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</si>
  <si>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</si>
  <si>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</si>
  <si>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</si>
  <si>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</si>
  <si>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</si>
  <si>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</si>
  <si>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</si>
  <si>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</si>
  <si>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</si>
  <si>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</si>
  <si>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</si>
  <si>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</si>
  <si>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</si>
  <si>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</si>
  <si>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</si>
  <si>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</si>
  <si>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</si>
  <si>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</si>
  <si>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</si>
  <si>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</si>
  <si>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</si>
  <si>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</si>
  <si>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</si>
  <si>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</si>
  <si>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</si>
  <si>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</si>
  <si>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</si>
  <si>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</si>
  <si>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</si>
  <si>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</si>
  <si>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</si>
  <si>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</si>
  <si>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</si>
  <si>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</si>
  <si>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</si>
  <si>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</si>
  <si>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</si>
  <si>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</si>
  <si>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</si>
  <si>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</si>
  <si>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</si>
  <si>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</si>
  <si>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</si>
  <si>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</si>
  <si>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</si>
  <si>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</si>
  <si>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</si>
  <si>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</si>
  <si>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</si>
  <si>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</si>
  <si>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</si>
  <si>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</si>
  <si>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</si>
  <si>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</si>
  <si>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</si>
  <si>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</si>
  <si>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</si>
  <si>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</si>
  <si>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</si>
  <si>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</si>
  <si>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</si>
  <si>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</si>
  <si>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</si>
  <si>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</si>
  <si>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</si>
  <si>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</si>
  <si>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</si>
  <si>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</si>
  <si>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</si>
  <si>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</si>
  <si>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</si>
  <si>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</si>
  <si>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</si>
  <si>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</si>
  <si>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</si>
  <si>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</si>
  <si>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</si>
  <si>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</si>
  <si>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</si>
  <si>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</si>
  <si>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</si>
  <si>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</si>
  <si>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</si>
  <si>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</si>
  <si>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</si>
  <si>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</si>
  <si>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</si>
  <si>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</si>
  <si>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</si>
  <si>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</si>
  <si>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</si>
  <si>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</si>
  <si>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</si>
  <si>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</si>
  <si>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</si>
  <si>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</si>
  <si>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</si>
  <si>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</si>
  <si>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</si>
  <si>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</si>
  <si>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</si>
  <si>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</si>
  <si>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</si>
  <si>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</si>
  <si>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</si>
  <si>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</si>
  <si>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</si>
  <si>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</si>
  <si>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</si>
  <si>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</si>
  <si>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</si>
  <si>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</si>
  <si>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</si>
  <si>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</si>
  <si>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</si>
  <si>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</si>
  <si>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</si>
  <si>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</si>
  <si>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</si>
  <si>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</si>
  <si>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</si>
  <si>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</si>
  <si>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</si>
  <si>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</si>
  <si>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</si>
  <si>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</si>
  <si>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</si>
  <si>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</si>
  <si>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</si>
  <si>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</si>
  <si>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</si>
  <si>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</si>
  <si>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</si>
  <si>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</si>
  <si>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</si>
  <si>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</si>
  <si>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</si>
  <si>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</si>
  <si>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</si>
  <si>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</si>
  <si>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</si>
  <si>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</si>
  <si>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</si>
  <si>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</si>
  <si>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</si>
  <si>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</si>
  <si>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</si>
  <si>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</si>
  <si>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</si>
  <si>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</si>
  <si>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</si>
  <si>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</si>
  <si>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</si>
  <si>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</si>
  <si>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</si>
  <si>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</si>
  <si>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</si>
  <si>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</si>
  <si>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</si>
  <si>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</si>
  <si>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</si>
  <si>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</si>
  <si>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</si>
  <si>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</si>
  <si>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</si>
  <si>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</si>
  <si>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</si>
  <si>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</si>
  <si>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</si>
  <si>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</si>
  <si>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</si>
  <si>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</si>
  <si>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</si>
  <si>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</si>
  <si>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</si>
  <si>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</si>
  <si>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</si>
  <si>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</si>
  <si>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</si>
  <si>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</si>
  <si>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</si>
  <si>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</si>
  <si>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</si>
  <si>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</si>
  <si>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</si>
  <si>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</si>
  <si>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</si>
  <si>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</si>
  <si>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</si>
  <si>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</si>
  <si>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</si>
  <si>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</si>
  <si>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</si>
  <si>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</si>
  <si>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</si>
  <si>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</si>
  <si>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</si>
  <si>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</si>
  <si>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</si>
  <si>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</si>
  <si>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</si>
  <si>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</si>
  <si>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</si>
  <si>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</si>
  <si>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</si>
  <si>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</si>
  <si>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</si>
  <si>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</si>
  <si>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</si>
  <si>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</si>
  <si>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</si>
  <si>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</si>
  <si>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</si>
  <si>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</si>
  <si>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</si>
  <si>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</si>
  <si>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</si>
  <si>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</si>
  <si>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</si>
  <si>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</si>
  <si>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</si>
  <si>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</si>
  <si>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</si>
  <si>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</si>
  <si>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</si>
  <si>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</si>
  <si>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</si>
  <si>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</si>
  <si>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</si>
  <si>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</si>
  <si>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</si>
  <si>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</si>
  <si>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</si>
  <si>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</si>
  <si>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</si>
  <si>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</si>
  <si>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</si>
  <si>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</si>
  <si>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</si>
  <si>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</si>
  <si>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</si>
  <si>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</si>
  <si>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</si>
  <si>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</si>
  <si>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</si>
  <si>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</si>
  <si>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</si>
  <si>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</si>
  <si>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</si>
  <si>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</si>
  <si>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</si>
  <si>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</si>
  <si>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</si>
  <si>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</si>
  <si>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</si>
  <si>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</si>
  <si>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</si>
  <si>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</si>
  <si>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</si>
  <si>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</si>
  <si>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</si>
  <si>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</si>
  <si>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</si>
  <si>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</si>
  <si>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</si>
  <si>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</si>
  <si>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</si>
  <si>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</si>
  <si>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</si>
  <si>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</si>
  <si>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</si>
  <si>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</si>
  <si>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</si>
  <si>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</si>
  <si>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</si>
  <si>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</si>
  <si>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</si>
  <si>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</si>
  <si>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</si>
  <si>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</si>
  <si>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</si>
  <si>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</si>
  <si>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</si>
  <si>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</si>
  <si>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</si>
  <si>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</si>
  <si>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</si>
  <si>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</si>
  <si>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</si>
  <si>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</si>
  <si>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</si>
  <si>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</si>
  <si>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</si>
  <si>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</si>
  <si>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</si>
  <si>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</si>
  <si>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</si>
  <si>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</si>
  <si>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</si>
  <si>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</si>
  <si>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</si>
  <si>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</si>
  <si>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</si>
  <si>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</si>
  <si>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</si>
  <si>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</si>
  <si>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</si>
  <si>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</si>
  <si>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</si>
  <si>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</si>
  <si>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</si>
  <si>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</si>
  <si>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</si>
  <si>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</si>
  <si>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</si>
  <si>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</si>
  <si>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</si>
  <si>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</si>
  <si>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</si>
  <si>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</si>
  <si>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</si>
  <si>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</si>
  <si>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</si>
  <si>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</si>
  <si>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</si>
  <si>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</si>
  <si>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</si>
  <si>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</si>
  <si>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</si>
  <si>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</si>
  <si>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</si>
  <si>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</si>
  <si>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</si>
  <si>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</si>
  <si>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</si>
  <si>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</si>
  <si>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</si>
  <si>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</si>
  <si>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</si>
  <si>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</si>
  <si>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</si>
  <si>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</si>
  <si>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</si>
  <si>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</si>
  <si>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</si>
  <si>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</si>
  <si>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</si>
  <si>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</si>
  <si>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</si>
  <si>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</si>
  <si>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</si>
  <si>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</si>
  <si>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</si>
  <si>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</si>
  <si>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</si>
  <si>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</si>
  <si>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</si>
  <si>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</si>
  <si>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</si>
  <si>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</si>
  <si>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</si>
  <si>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</si>
  <si>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</si>
  <si>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</si>
  <si>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</si>
  <si>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</si>
  <si>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</si>
  <si>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</si>
  <si>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</si>
  <si>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</si>
  <si>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</si>
  <si>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</si>
  <si>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</si>
  <si>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</si>
  <si>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</si>
  <si>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</si>
  <si>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</si>
  <si>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</si>
  <si>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</si>
  <si>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</si>
  <si>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</si>
  <si>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</si>
  <si>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</si>
  <si>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</si>
  <si>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</si>
  <si>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</si>
  <si>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</si>
  <si>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</si>
  <si>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</si>
  <si>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</si>
  <si>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</si>
  <si>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</si>
  <si>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</si>
  <si>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</si>
  <si>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</si>
  <si>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</si>
  <si>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</si>
  <si>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</si>
  <si>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</si>
  <si>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</si>
  <si>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</si>
  <si>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</si>
  <si>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</si>
  <si>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</si>
  <si>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</si>
  <si>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</si>
  <si>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</si>
  <si>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</si>
  <si>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</si>
  <si>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</si>
  <si>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</si>
  <si>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</si>
  <si>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</si>
  <si>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</si>
  <si>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</si>
  <si>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</si>
  <si>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</si>
  <si>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</si>
  <si>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</si>
  <si>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</si>
  <si>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</si>
  <si>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</si>
  <si>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</si>
  <si>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</si>
  <si>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</si>
  <si>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</si>
  <si>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</si>
  <si>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</si>
  <si>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</si>
  <si>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</si>
  <si>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</si>
  <si>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</si>
  <si>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</si>
  <si>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</si>
  <si>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</si>
  <si>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</si>
  <si>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</si>
  <si>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</si>
  <si>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</si>
  <si>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</si>
  <si>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</si>
  <si>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</si>
  <si>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</si>
  <si>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</si>
  <si>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</si>
  <si>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</si>
  <si>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</si>
  <si>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</si>
  <si>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</si>
  <si>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</si>
  <si>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</si>
  <si>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</si>
  <si>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</si>
  <si>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</si>
  <si>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</si>
  <si>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</si>
  <si>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</si>
  <si>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</si>
  <si>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</si>
  <si>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</si>
  <si>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</si>
  <si>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</si>
  <si>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</si>
  <si>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</si>
  <si>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</si>
  <si>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</si>
  <si>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</si>
  <si>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</si>
  <si>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</si>
  <si>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</si>
  <si>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</si>
  <si>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</si>
  <si>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</si>
  <si>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</si>
  <si>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</si>
  <si>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</si>
  <si>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</si>
  <si>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</si>
  <si>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</si>
  <si>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</si>
  <si>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</si>
  <si>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</si>
  <si>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</si>
  <si>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</si>
  <si>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</si>
  <si>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</si>
  <si>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</si>
  <si>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</si>
  <si>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</si>
  <si>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</si>
  <si>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</si>
  <si>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</si>
  <si>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</si>
  <si>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</si>
  <si>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</si>
  <si>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</si>
  <si>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</si>
  <si>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</si>
  <si>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</si>
  <si>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</si>
  <si>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</si>
  <si>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</si>
  <si>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</si>
  <si>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</si>
  <si>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</si>
  <si>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</si>
  <si>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</si>
  <si>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</si>
  <si>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</si>
  <si>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</si>
  <si>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</si>
  <si>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</si>
  <si>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</si>
  <si>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</si>
  <si>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</si>
  <si>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</si>
  <si>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</si>
  <si>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</si>
  <si>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</si>
  <si>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</si>
  <si>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</si>
  <si>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</si>
  <si>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</si>
  <si>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</si>
  <si>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</si>
  <si>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</si>
  <si>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</si>
  <si>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</si>
  <si>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</si>
  <si>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</si>
  <si>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</si>
  <si>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</si>
  <si>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</si>
  <si>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</si>
  <si>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</si>
  <si>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</si>
  <si>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</si>
  <si>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</si>
  <si>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</si>
  <si>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</si>
  <si>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</si>
  <si>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</si>
  <si>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</si>
  <si>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</si>
  <si>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</si>
  <si>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</si>
  <si>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</si>
  <si>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</si>
  <si>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</si>
  <si>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</si>
  <si>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</si>
  <si>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</si>
  <si>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</si>
  <si>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</si>
  <si>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</si>
  <si>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</si>
  <si>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</si>
  <si>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</si>
  <si>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</si>
  <si>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</si>
  <si>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</si>
  <si>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</si>
  <si>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</si>
  <si>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</si>
  <si>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</si>
  <si>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</si>
  <si>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</si>
  <si>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</si>
  <si>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</si>
  <si>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</si>
  <si>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</si>
  <si>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</si>
  <si>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</si>
  <si>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</si>
  <si>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</si>
  <si>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</si>
  <si>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</si>
  <si>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</si>
  <si>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</si>
  <si>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</si>
  <si>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</si>
  <si>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</si>
  <si>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</si>
  <si>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</si>
  <si>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</si>
  <si>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</si>
  <si>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</si>
  <si>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</si>
  <si>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</si>
  <si>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</si>
  <si>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</si>
  <si>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</si>
  <si>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</si>
  <si>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</si>
  <si>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</si>
  <si>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</si>
  <si>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</si>
  <si>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</si>
  <si>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</si>
  <si>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</si>
  <si>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</si>
  <si>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</si>
  <si>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</si>
  <si>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</si>
  <si>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</si>
  <si>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</si>
  <si>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</si>
  <si>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</si>
  <si>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</si>
  <si>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</si>
  <si>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</si>
  <si>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</si>
  <si>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</si>
  <si>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</si>
  <si>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</si>
  <si>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</si>
  <si>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</si>
  <si>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</si>
  <si>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</si>
  <si>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</si>
  <si>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</si>
  <si>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</si>
  <si>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</si>
  <si>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</si>
  <si>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</si>
  <si>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</si>
  <si>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</si>
  <si>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</si>
  <si>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</si>
  <si>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</si>
  <si>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</si>
  <si>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</si>
  <si>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</si>
  <si>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</si>
  <si>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</si>
  <si>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</si>
  <si>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</si>
  <si>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</si>
  <si>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</si>
  <si>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</si>
  <si>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</si>
  <si>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</si>
  <si>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</si>
  <si>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</si>
  <si>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</si>
  <si>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</si>
  <si>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</si>
  <si>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</si>
  <si>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</si>
  <si>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</si>
  <si>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</si>
  <si>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</si>
  <si>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</si>
  <si>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</si>
  <si>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</si>
  <si>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</si>
  <si>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</si>
  <si>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</si>
  <si>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</si>
  <si>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</si>
  <si>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</si>
  <si>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</si>
  <si>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</si>
  <si>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</si>
  <si>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</si>
  <si>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</si>
  <si>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</si>
  <si>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</si>
  <si>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</si>
  <si>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</si>
  <si>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</si>
  <si>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</si>
  <si>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</si>
  <si>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</si>
  <si>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</si>
  <si>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</si>
  <si>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</si>
  <si>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</si>
  <si>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</si>
  <si>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</si>
  <si>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</si>
  <si>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</si>
  <si>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</si>
  <si>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</si>
  <si>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</si>
  <si>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</si>
  <si>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</si>
  <si>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</si>
  <si>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</si>
  <si>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</si>
  <si>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</si>
  <si>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</si>
  <si>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</si>
  <si>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</si>
  <si>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</si>
  <si>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</si>
  <si>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</si>
  <si>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</si>
  <si>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</si>
  <si>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</si>
  <si>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</si>
  <si>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</si>
  <si>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</si>
  <si>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</si>
  <si>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</si>
  <si>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</si>
  <si>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</si>
  <si>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</si>
  <si>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</si>
  <si>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</si>
  <si>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</si>
  <si>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</si>
  <si>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</si>
  <si>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</si>
  <si>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</si>
  <si>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</si>
  <si>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</si>
  <si>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</si>
  <si>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</si>
  <si>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</si>
  <si>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</si>
  <si>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</si>
  <si>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</si>
  <si>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</si>
  <si>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</si>
  <si>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</si>
  <si>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</si>
  <si>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</si>
  <si>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</si>
  <si>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</si>
  <si>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</si>
  <si>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</si>
  <si>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</si>
  <si>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</si>
  <si>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</si>
  <si>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</si>
  <si>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</si>
  <si>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</si>
  <si>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</si>
  <si>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</si>
  <si>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</si>
  <si>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</si>
  <si>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</si>
  <si>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</si>
  <si>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</si>
  <si>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</si>
  <si>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</si>
  <si>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</si>
  <si>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</si>
  <si>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</si>
  <si>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</si>
  <si>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</si>
  <si>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</si>
  <si>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</si>
  <si>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</si>
  <si>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</si>
  <si>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</si>
  <si>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</si>
  <si>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</si>
  <si>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</si>
  <si>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</si>
  <si>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</si>
  <si>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</si>
  <si>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</si>
  <si>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</si>
  <si>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</si>
  <si>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</si>
  <si>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</si>
  <si>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</si>
  <si>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</si>
  <si>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</si>
  <si>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</si>
  <si>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</si>
  <si>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</si>
  <si>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</si>
  <si>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</si>
  <si>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</si>
  <si>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</si>
  <si>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</si>
  <si>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</si>
  <si>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</si>
  <si>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</si>
  <si>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</si>
  <si>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</si>
  <si>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</si>
  <si>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</si>
  <si>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</si>
  <si>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</si>
  <si>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</si>
  <si>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</si>
  <si>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</si>
  <si>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</si>
  <si>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</si>
  <si>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</si>
  <si>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</si>
  <si>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</si>
  <si>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</si>
  <si>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</si>
  <si>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</si>
  <si>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</si>
  <si>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</si>
  <si>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</si>
  <si>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</si>
  <si>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</si>
  <si>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</si>
  <si>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</si>
  <si>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</si>
  <si>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</si>
  <si>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</si>
  <si>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</si>
  <si>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</si>
  <si>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</si>
  <si>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</si>
  <si>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</si>
  <si>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</si>
  <si>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</si>
  <si>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</si>
  <si>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</si>
  <si>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</si>
  <si>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</si>
  <si>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</si>
  <si>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</si>
  <si>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</si>
  <si>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</si>
  <si>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</si>
  <si>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</si>
  <si>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</si>
  <si>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</si>
  <si>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</si>
  <si>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</si>
  <si>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</si>
  <si>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</si>
  <si>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</si>
  <si>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</si>
  <si>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</si>
  <si>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</si>
  <si>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</si>
  <si>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</si>
  <si>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</si>
  <si>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</si>
  <si>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</si>
  <si>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</si>
  <si>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</si>
  <si>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</si>
  <si>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</si>
  <si>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</si>
  <si>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</si>
  <si>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</si>
  <si>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</si>
  <si>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</si>
  <si>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</si>
  <si>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</si>
  <si>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</si>
  <si>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</si>
  <si>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</si>
  <si>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</si>
  <si>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</si>
  <si>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</si>
  <si>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</si>
  <si>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</si>
  <si>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</si>
  <si>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</si>
  <si>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</si>
  <si>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</si>
  <si>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</si>
  <si>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</si>
  <si>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</si>
  <si>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</si>
  <si>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</si>
  <si>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</si>
  <si>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</si>
  <si>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</si>
  <si>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</si>
  <si>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</si>
  <si>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</si>
  <si>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</si>
  <si>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</si>
  <si>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</si>
  <si>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</si>
  <si>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</si>
  <si>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</si>
  <si>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</si>
  <si>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</si>
  <si>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</si>
  <si>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</si>
  <si>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</si>
  <si>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</si>
  <si>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</si>
  <si>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</si>
  <si>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</si>
  <si>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</si>
  <si>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</si>
  <si>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</si>
  <si>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</si>
  <si>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</si>
  <si>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</si>
  <si>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</si>
  <si>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</si>
  <si>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</si>
  <si>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</si>
  <si>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</si>
  <si>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</si>
  <si>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</si>
  <si>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</si>
  <si>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</si>
  <si>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</si>
  <si>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</si>
  <si>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</si>
  <si>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</si>
  <si>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</si>
  <si>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</si>
  <si>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</si>
  <si>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</si>
  <si>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</si>
  <si>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</si>
  <si>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</si>
  <si>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</si>
  <si>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</si>
  <si>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</si>
  <si>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</si>
  <si>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</si>
  <si>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</si>
  <si>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</si>
  <si>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</si>
  <si>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</si>
  <si>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</si>
  <si>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</si>
  <si>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</si>
  <si>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</si>
  <si>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</si>
  <si>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</si>
  <si>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</si>
  <si>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</si>
  <si>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</si>
  <si>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</si>
  <si>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</si>
  <si>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</si>
  <si>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</si>
  <si>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</si>
  <si>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</si>
  <si>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</si>
  <si>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</si>
  <si>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</si>
  <si>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</si>
  <si>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</si>
  <si>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</si>
  <si>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</si>
  <si>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</si>
  <si>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</si>
  <si>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</si>
  <si>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</si>
  <si>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</si>
  <si>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</si>
  <si>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</si>
  <si>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</si>
  <si>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</si>
  <si>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</si>
  <si>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</si>
  <si>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</si>
  <si>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</si>
  <si>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</si>
  <si>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</si>
  <si>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</si>
  <si>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</si>
  <si>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</si>
  <si>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</si>
  <si>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</si>
  <si>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</si>
  <si>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</si>
  <si>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</si>
  <si>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</si>
  <si>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</si>
  <si>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</si>
  <si>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</si>
  <si>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</si>
  <si>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</si>
  <si>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</si>
  <si>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</si>
  <si>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</si>
  <si>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</si>
  <si>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</si>
  <si>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</si>
  <si>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</si>
  <si>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</si>
  <si>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</si>
  <si>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</si>
  <si>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</si>
  <si>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</si>
  <si>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</si>
  <si>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</si>
  <si>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</si>
  <si>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</si>
  <si>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</si>
  <si>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</si>
  <si>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</si>
  <si>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</si>
  <si>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</si>
  <si>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</si>
  <si>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</si>
  <si>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</si>
  <si>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</si>
  <si>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</si>
  <si>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</si>
  <si>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</si>
  <si>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</si>
  <si>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</si>
  <si>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</si>
  <si>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</si>
  <si>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</si>
  <si>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</si>
  <si>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</si>
  <si>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</si>
  <si>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</si>
  <si>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</si>
  <si>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</si>
  <si>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</si>
  <si>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</si>
  <si>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</si>
  <si>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</si>
  <si>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</si>
  <si>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</si>
  <si>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</si>
  <si>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</si>
  <si>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</si>
  <si>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</si>
  <si>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</si>
  <si>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</si>
  <si>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</si>
  <si>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</si>
  <si>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</si>
  <si>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</si>
  <si>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</si>
  <si>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</si>
  <si>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</si>
  <si>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</si>
  <si>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</si>
  <si>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</si>
  <si>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</si>
  <si>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</si>
  <si>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</si>
  <si>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</si>
  <si>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</si>
  <si>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</si>
  <si>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</si>
  <si>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</si>
  <si>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</si>
  <si>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</si>
  <si>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</si>
  <si>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</si>
  <si>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</si>
  <si>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</si>
  <si>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</si>
  <si>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</si>
  <si>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</si>
  <si>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</si>
  <si>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</si>
  <si>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</si>
  <si>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</si>
  <si>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</si>
  <si>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</si>
  <si>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</si>
  <si>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</si>
  <si>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</si>
  <si>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</si>
  <si>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</si>
  <si>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</si>
  <si>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</si>
  <si>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</si>
  <si>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</si>
  <si>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</si>
  <si>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</si>
  <si>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</si>
  <si>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</si>
  <si>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</si>
  <si>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</si>
  <si>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</si>
  <si>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</si>
  <si>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</si>
  <si>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</si>
  <si>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</si>
  <si>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</si>
  <si>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</si>
  <si>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</si>
  <si>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</si>
  <si>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</si>
  <si>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</si>
  <si>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</si>
  <si>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</si>
  <si>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</si>
  <si>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</si>
  <si>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</si>
  <si>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</si>
  <si>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</si>
  <si>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</si>
  <si>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</si>
  <si>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</si>
  <si>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</si>
  <si>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</si>
  <si>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</si>
  <si>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</si>
  <si>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</si>
  <si>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</si>
  <si>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</si>
  <si>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</si>
  <si>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</si>
  <si>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</si>
  <si>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</si>
  <si>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</si>
  <si>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</si>
  <si>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</si>
  <si>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</si>
  <si>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</si>
  <si>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</si>
  <si>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</si>
  <si>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</si>
  <si>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</si>
  <si>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</si>
  <si>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</si>
  <si>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</si>
  <si>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</si>
  <si>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</si>
  <si>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</si>
  <si>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</si>
  <si>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</si>
  <si>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</si>
  <si>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</si>
  <si>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</si>
  <si>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</si>
  <si>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</si>
  <si>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</si>
  <si>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</si>
  <si>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</si>
  <si>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</si>
  <si>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</si>
  <si>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</si>
  <si>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</si>
  <si>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</si>
  <si>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</si>
  <si>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</si>
  <si>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</si>
  <si>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</si>
  <si>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</si>
  <si>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</si>
  <si>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</si>
  <si>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</si>
  <si>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</si>
  <si>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</si>
  <si>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</si>
  <si>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</si>
  <si>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</si>
  <si>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</si>
  <si>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</si>
  <si>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</si>
  <si>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</si>
  <si>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</si>
  <si>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</si>
  <si>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</si>
  <si>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</si>
  <si>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</si>
  <si>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</si>
  <si>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</si>
  <si>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</si>
  <si>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</si>
  <si>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</si>
  <si>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</si>
  <si>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</si>
  <si>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</si>
  <si>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</si>
  <si>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</si>
  <si>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</si>
  <si>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</si>
  <si>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</si>
  <si>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</si>
  <si>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</si>
  <si>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</si>
  <si>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</si>
  <si>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</si>
  <si>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</si>
  <si>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</si>
  <si>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</si>
  <si>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</si>
  <si>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</si>
  <si>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</si>
  <si>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</si>
  <si>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</si>
  <si>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</si>
  <si>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</si>
  <si>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</si>
  <si>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</si>
  <si>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</si>
  <si>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</si>
  <si>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</si>
  <si>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</si>
  <si>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</si>
  <si>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</si>
  <si>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</si>
  <si>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</si>
  <si>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</si>
  <si>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</si>
  <si>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</si>
  <si>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</si>
  <si>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</si>
  <si>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</si>
  <si>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</si>
  <si>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</si>
  <si>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</si>
  <si>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</si>
  <si>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</si>
  <si>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</si>
  <si>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</si>
  <si>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</si>
  <si>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</si>
  <si>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</si>
  <si>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</si>
  <si>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</si>
  <si>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</si>
  <si>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</si>
  <si>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</si>
  <si>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</si>
  <si>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</si>
  <si>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</si>
  <si>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</si>
  <si>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</si>
  <si>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</si>
  <si>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</si>
  <si>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</si>
  <si>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</si>
  <si>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</si>
  <si>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</si>
  <si>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</si>
  <si>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</si>
  <si>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</si>
  <si>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</si>
  <si>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</si>
  <si>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</si>
  <si>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</si>
  <si>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</si>
  <si>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</si>
  <si>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</si>
  <si>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</si>
  <si>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</si>
  <si>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</si>
  <si>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</si>
  <si>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</si>
  <si>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</si>
  <si>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</si>
  <si>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</si>
  <si>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</si>
  <si>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</si>
  <si>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</si>
  <si>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</si>
  <si>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</si>
  <si>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</si>
  <si>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</si>
  <si>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</si>
  <si>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</si>
  <si>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</si>
  <si>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</si>
  <si>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</si>
  <si>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</si>
  <si>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</si>
  <si>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</si>
  <si>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</si>
  <si>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</si>
  <si>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</si>
  <si>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</si>
  <si>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</si>
  <si>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</si>
  <si>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</si>
  <si>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</si>
  <si>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</si>
  <si>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</si>
  <si>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</si>
  <si>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</si>
  <si>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</si>
  <si>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</si>
  <si>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</si>
  <si>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</si>
  <si>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</si>
  <si>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</si>
  <si>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</si>
  <si>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</si>
  <si>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</si>
  <si>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</si>
  <si>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</si>
  <si>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</si>
  <si>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</si>
  <si>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</si>
  <si>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</si>
  <si>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</si>
  <si>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</si>
  <si>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</si>
  <si>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</si>
  <si>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</si>
  <si>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</si>
  <si>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</si>
  <si>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</si>
  <si>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</si>
  <si>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</si>
  <si>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</si>
  <si>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</si>
  <si>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</si>
  <si>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</si>
  <si>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</si>
  <si>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</si>
  <si>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</si>
  <si>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</si>
  <si>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</si>
  <si>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</si>
  <si>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</si>
  <si>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</si>
  <si>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</si>
  <si>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</si>
  <si>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</si>
  <si>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</si>
  <si>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</si>
  <si>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</si>
  <si>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</si>
  <si>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</si>
  <si>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</si>
  <si>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</si>
  <si>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</si>
  <si>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</si>
  <si>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</si>
  <si>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</si>
  <si>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</si>
  <si>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</si>
  <si>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</si>
  <si>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</si>
  <si>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</si>
  <si>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</si>
  <si>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</si>
  <si>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</si>
  <si>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</si>
  <si>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</si>
  <si>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</si>
  <si>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</si>
  <si>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</si>
  <si>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</si>
  <si>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</si>
  <si>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</si>
  <si>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</si>
  <si>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</si>
  <si>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</si>
  <si>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</si>
  <si>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</si>
  <si>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</si>
  <si>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</si>
  <si>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</si>
  <si>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</si>
  <si>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</si>
  <si>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</si>
  <si>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</si>
  <si>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</si>
  <si>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</si>
  <si>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</si>
  <si>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</si>
  <si>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</si>
  <si>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</si>
  <si>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</si>
  <si>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</si>
  <si>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</si>
  <si>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</si>
  <si>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</si>
  <si>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</si>
  <si>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</si>
  <si>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</si>
  <si>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</si>
  <si>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</si>
  <si>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</si>
  <si>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</si>
  <si>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</si>
  <si>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</si>
  <si>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</si>
  <si>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</si>
  <si>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</si>
  <si>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</si>
  <si>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</si>
  <si>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</si>
  <si>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</si>
  <si>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</si>
  <si>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</si>
  <si>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</si>
  <si>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</si>
  <si>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</si>
  <si>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</si>
  <si>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</si>
  <si>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</si>
  <si>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</si>
  <si>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</si>
  <si>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</si>
  <si>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</si>
  <si>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</si>
  <si>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</si>
  <si>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</si>
  <si>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</si>
  <si>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</si>
  <si>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</si>
  <si>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</si>
  <si>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</si>
  <si>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</si>
  <si>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</si>
  <si>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</si>
  <si>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</si>
  <si>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</si>
  <si>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</si>
  <si>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</si>
  <si>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</si>
  <si>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</si>
  <si>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</si>
  <si>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</si>
  <si>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</si>
  <si>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</si>
  <si>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</si>
  <si>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</si>
  <si>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</si>
  <si>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</si>
  <si>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</si>
  <si>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</si>
  <si>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</si>
  <si>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</si>
  <si>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</si>
  <si>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</si>
  <si>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</si>
  <si>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</si>
  <si>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</si>
  <si>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</si>
  <si>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</si>
  <si>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</si>
  <si>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</si>
  <si>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</si>
  <si>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</si>
  <si>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</si>
  <si>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</si>
  <si>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</si>
  <si>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</si>
  <si>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</si>
  <si>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</si>
  <si>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</si>
  <si>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</si>
  <si>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</si>
  <si>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</si>
  <si>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</si>
  <si>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</si>
  <si>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</si>
  <si>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</si>
  <si>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</si>
  <si>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</si>
  <si>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</si>
  <si>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</si>
  <si>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</si>
  <si>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</si>
  <si>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</si>
  <si>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</si>
  <si>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</si>
  <si>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</si>
  <si>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</si>
  <si>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</si>
  <si>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</si>
  <si>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</si>
  <si>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</si>
  <si>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</si>
  <si>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</si>
  <si>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</si>
  <si>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</si>
  <si>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</si>
  <si>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</si>
  <si>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</si>
  <si>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</si>
  <si>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</si>
  <si>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</si>
  <si>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</si>
  <si>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</si>
  <si>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</si>
  <si>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</si>
  <si>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</si>
  <si>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</si>
  <si>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</si>
  <si>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</si>
  <si>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</si>
  <si>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</si>
  <si>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</si>
  <si>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</si>
  <si>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</si>
  <si>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</si>
  <si>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</si>
  <si>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</si>
  <si>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</si>
  <si>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</si>
  <si>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</si>
  <si>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</si>
  <si>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</si>
  <si>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</si>
  <si>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</si>
  <si>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</si>
  <si>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</si>
  <si>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</si>
  <si>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</si>
  <si>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</si>
  <si>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</si>
  <si>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</si>
  <si>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</si>
  <si>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</si>
  <si>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</si>
  <si>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</si>
  <si>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</si>
  <si>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</si>
  <si>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</si>
  <si>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</si>
  <si>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</si>
  <si>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</si>
  <si>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</si>
  <si>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</si>
  <si>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</si>
  <si>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</si>
  <si>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</si>
  <si>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</si>
  <si>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</si>
  <si>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</si>
  <si>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</si>
  <si>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</si>
  <si>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</si>
  <si>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</si>
  <si>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</si>
  <si>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</si>
  <si>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</si>
  <si>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</si>
  <si>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</si>
  <si>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</si>
  <si>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</si>
  <si>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</si>
  <si>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</si>
  <si>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</si>
  <si>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</si>
  <si>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</si>
  <si>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</si>
  <si>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</si>
  <si>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</si>
  <si>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</si>
  <si>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</si>
  <si>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</si>
  <si>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</si>
  <si>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</si>
  <si>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</si>
  <si>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</si>
  <si>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</si>
  <si>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</si>
  <si>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</si>
  <si>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</si>
  <si>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</si>
  <si>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</si>
  <si>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</si>
  <si>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</si>
  <si>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</si>
  <si>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</si>
  <si>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</si>
  <si>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</si>
  <si>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</si>
  <si>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</si>
  <si>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</si>
  <si>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</si>
  <si>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</si>
  <si>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</si>
  <si>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</si>
  <si>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</si>
  <si>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</si>
  <si>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</si>
  <si>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</si>
  <si>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</si>
  <si>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</si>
  <si>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</si>
  <si>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</si>
  <si>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</si>
  <si>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</si>
  <si>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</si>
  <si>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</si>
  <si>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</si>
  <si>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</si>
  <si>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</si>
  <si>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</si>
  <si>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</si>
  <si>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</si>
  <si>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</si>
  <si>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</si>
  <si>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</si>
  <si>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</si>
  <si>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</si>
  <si>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</si>
  <si>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</si>
  <si>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</si>
  <si>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</si>
  <si>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</si>
  <si>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</si>
  <si>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</si>
  <si>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</si>
  <si>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</si>
  <si>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</si>
  <si>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</si>
  <si>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</si>
  <si>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</si>
  <si>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</si>
  <si>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</si>
  <si>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</si>
  <si>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</si>
  <si>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</si>
  <si>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</si>
  <si>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</si>
  <si>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</si>
  <si>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</si>
  <si>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</si>
  <si>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</si>
  <si>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</si>
  <si>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</si>
  <si>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</si>
  <si>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</si>
  <si>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</si>
  <si>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</si>
  <si>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</si>
  <si>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</si>
  <si>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</si>
  <si>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</si>
  <si>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</si>
  <si>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</si>
  <si>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</si>
  <si>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</si>
  <si>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</si>
  <si>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</si>
  <si>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</si>
  <si>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</si>
  <si>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</si>
  <si>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</si>
  <si>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</si>
  <si>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</si>
  <si>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</si>
  <si>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</si>
  <si>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</si>
  <si>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</si>
  <si>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</si>
  <si>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</si>
  <si>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</si>
  <si>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</si>
  <si>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</si>
  <si>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</si>
  <si>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</si>
  <si>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</si>
  <si>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</si>
  <si>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</si>
  <si>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</si>
  <si>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</si>
  <si>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</si>
  <si>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</si>
  <si>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</si>
  <si>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</si>
  <si>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</si>
  <si>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</si>
  <si>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</si>
  <si>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</si>
  <si>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</si>
  <si>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</si>
  <si>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</si>
  <si>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</si>
  <si>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</si>
  <si>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</si>
  <si>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</si>
  <si>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</si>
  <si>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</si>
  <si>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</si>
  <si>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</si>
  <si>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</si>
  <si>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</si>
  <si>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</si>
  <si>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</si>
  <si>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</si>
  <si>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</si>
  <si>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</si>
  <si>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</si>
  <si>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</si>
  <si>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</si>
  <si>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</si>
  <si>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</si>
  <si>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</si>
  <si>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</si>
  <si>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</si>
  <si>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</si>
  <si>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</si>
  <si>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</si>
  <si>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</si>
  <si>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</si>
  <si>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</si>
  <si>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</si>
  <si>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</si>
  <si>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</si>
  <si>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</si>
  <si>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</si>
  <si>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</si>
  <si>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</si>
  <si>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</si>
  <si>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</si>
  <si>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</si>
  <si>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</si>
  <si>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</si>
  <si>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</si>
  <si>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</si>
  <si>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</si>
  <si>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</si>
  <si>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</si>
  <si>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</si>
  <si>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</si>
  <si>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</si>
  <si>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</si>
  <si>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</si>
  <si>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</si>
  <si>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</si>
  <si>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</si>
  <si>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</si>
  <si>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</si>
  <si>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</si>
  <si>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</si>
  <si>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</si>
  <si>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</si>
  <si>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</si>
  <si>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</si>
  <si>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</si>
  <si>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</si>
  <si>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</si>
  <si>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</si>
  <si>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</si>
  <si>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</si>
  <si>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</si>
  <si>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</si>
  <si>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</si>
  <si>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</si>
  <si>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</si>
  <si>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</si>
  <si>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</si>
  <si>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</si>
  <si>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</si>
  <si>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</si>
  <si>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</si>
  <si>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</si>
  <si>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</si>
  <si>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</si>
  <si>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</si>
  <si>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</si>
  <si>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</si>
  <si>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</si>
  <si>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</si>
  <si>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</si>
  <si>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</si>
  <si>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</si>
  <si>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</si>
  <si>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</si>
  <si>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</si>
  <si>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</si>
  <si>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</si>
  <si>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</si>
  <si>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</si>
  <si>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</si>
  <si>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</si>
  <si>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</si>
  <si>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</si>
  <si>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</si>
  <si>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</si>
  <si>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</si>
  <si>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</si>
  <si>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</si>
  <si>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</si>
  <si>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</si>
  <si>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</si>
  <si>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</si>
  <si>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</si>
  <si>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</si>
  <si>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</si>
  <si>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</si>
  <si>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</si>
  <si>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</si>
  <si>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</si>
  <si>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</si>
  <si>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</si>
  <si>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</si>
  <si>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</si>
  <si>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</si>
  <si>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</si>
  <si>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</si>
  <si>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</si>
  <si>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</si>
  <si>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</si>
  <si>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</si>
  <si>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</si>
  <si>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</si>
  <si>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</si>
  <si>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</si>
  <si>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</si>
  <si>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</si>
  <si>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</si>
  <si>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</si>
  <si>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</si>
  <si>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</si>
  <si>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</si>
  <si>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</si>
  <si>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</si>
  <si>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</si>
  <si>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</si>
  <si>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</si>
  <si>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</si>
  <si>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</si>
  <si>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</si>
  <si>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</si>
  <si>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</si>
  <si>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</si>
  <si>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</si>
  <si>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</si>
  <si>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</si>
  <si>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</si>
  <si>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</si>
  <si>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</si>
  <si>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</si>
  <si>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</si>
  <si>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</si>
  <si>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</si>
  <si>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</si>
  <si>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</si>
  <si>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</si>
  <si>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</si>
  <si>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</si>
  <si>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</si>
  <si>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</si>
  <si>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</si>
  <si>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</si>
  <si>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</si>
  <si>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</si>
  <si>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</si>
  <si>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</si>
  <si>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</si>
  <si>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</si>
  <si>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</si>
  <si>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</si>
  <si>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</si>
  <si>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</si>
  <si>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</si>
  <si>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</si>
  <si>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</si>
  <si>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</si>
  <si>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</si>
  <si>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</si>
  <si>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</si>
  <si>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</si>
  <si>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</si>
  <si>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</si>
  <si>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</si>
  <si>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</si>
  <si>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</si>
  <si>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</si>
  <si>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</si>
  <si>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</si>
  <si>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</si>
  <si>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</si>
  <si>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</si>
  <si>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</si>
  <si>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</si>
  <si>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</si>
  <si>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</si>
  <si>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</si>
  <si>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</si>
  <si>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</si>
  <si>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</si>
  <si>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</si>
  <si>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</si>
  <si>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</si>
  <si>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</si>
  <si>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</si>
  <si>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</si>
  <si>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</si>
  <si>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</si>
  <si>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</si>
  <si>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</si>
  <si>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</si>
  <si>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</si>
  <si>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</si>
  <si>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</si>
  <si>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</si>
  <si>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</si>
  <si>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</si>
  <si>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</si>
  <si>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</si>
  <si>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</si>
  <si>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</si>
  <si>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</si>
  <si>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</si>
  <si>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</si>
  <si>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</si>
  <si>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</si>
  <si>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</si>
  <si>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</si>
  <si>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</si>
  <si>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</si>
  <si>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</si>
  <si>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</si>
  <si>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</si>
  <si>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</si>
  <si>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</si>
  <si>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</si>
  <si>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</si>
  <si>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</si>
  <si>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</si>
  <si>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</si>
  <si>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</si>
  <si>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</si>
  <si>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</si>
  <si>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</si>
  <si>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</si>
  <si>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</si>
  <si>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</si>
  <si>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</si>
  <si>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</si>
  <si>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</si>
  <si>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</si>
  <si>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</si>
  <si>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</si>
  <si>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</si>
  <si>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</si>
  <si>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</si>
  <si>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</si>
  <si>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</si>
  <si>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</si>
  <si>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</si>
  <si>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</si>
  <si>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</si>
  <si>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</si>
  <si>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</si>
  <si>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</si>
  <si>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</si>
  <si>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</si>
  <si>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</si>
  <si>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</si>
  <si>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</si>
  <si>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</si>
  <si>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</si>
  <si>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</si>
  <si>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</si>
  <si>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</si>
  <si>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</si>
  <si>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</si>
  <si>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</si>
  <si>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</si>
  <si>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</si>
  <si>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</si>
  <si>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</si>
  <si>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</si>
  <si>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</si>
  <si>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</si>
  <si>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</si>
  <si>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</si>
  <si>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</si>
  <si>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</si>
  <si>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</si>
  <si>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</si>
  <si>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</si>
  <si>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</si>
  <si>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</si>
  <si>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</si>
  <si>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</si>
  <si>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</si>
  <si>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</si>
  <si>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</si>
  <si>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</si>
  <si>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</si>
  <si>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</si>
  <si>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</si>
  <si>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</si>
  <si>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</si>
  <si>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</si>
  <si>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</si>
  <si>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</si>
  <si>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</si>
  <si>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</si>
  <si>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</si>
  <si>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</si>
  <si>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</si>
  <si>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</si>
  <si>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</si>
  <si>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</si>
  <si>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</si>
  <si>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</si>
  <si>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</si>
  <si>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</si>
  <si>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</si>
  <si>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</si>
  <si>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</si>
  <si>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</si>
  <si>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</si>
  <si>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</si>
  <si>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</si>
  <si>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</si>
  <si>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</si>
  <si>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</si>
  <si>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</si>
  <si>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</si>
  <si>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</si>
  <si>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</si>
  <si>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</si>
  <si>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</si>
  <si>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</si>
  <si>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</si>
  <si>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</si>
  <si>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</si>
  <si>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</si>
  <si>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</si>
  <si>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</si>
  <si>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</si>
  <si>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</si>
  <si>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</si>
  <si>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</si>
  <si>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</si>
  <si>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</si>
  <si>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</si>
  <si>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</si>
  <si>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</si>
  <si>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</si>
  <si>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</si>
  <si>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</si>
  <si>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</si>
  <si>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</si>
  <si>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</si>
  <si>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</si>
  <si>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</si>
  <si>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</si>
  <si>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</si>
  <si>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</si>
  <si>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</si>
  <si>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</si>
  <si>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</si>
  <si>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</si>
  <si>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</si>
  <si>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</si>
  <si>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</si>
  <si>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</si>
  <si>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</si>
  <si>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</si>
  <si>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</si>
  <si>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</si>
  <si>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</si>
  <si>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</si>
  <si>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</si>
  <si>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</si>
  <si>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</si>
  <si>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</si>
  <si>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</si>
  <si>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</si>
  <si>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</si>
  <si>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</si>
  <si>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</si>
  <si>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</si>
  <si>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</si>
  <si>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</si>
  <si>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</si>
  <si>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</si>
  <si>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</si>
  <si>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</si>
  <si>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</si>
  <si>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</si>
  <si>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</si>
  <si>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</si>
  <si>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</si>
  <si>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</si>
  <si>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</si>
  <si>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</si>
  <si>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</si>
  <si>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</si>
  <si>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</si>
  <si>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</si>
  <si>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</si>
  <si>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</si>
  <si>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</si>
  <si>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</si>
  <si>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</si>
  <si>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</si>
  <si>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</si>
  <si>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</si>
  <si>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</si>
  <si>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</si>
  <si>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</si>
  <si>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</si>
  <si>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</si>
  <si>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</si>
  <si>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</si>
  <si>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</si>
  <si>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</si>
  <si>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</si>
  <si>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</si>
  <si>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</si>
  <si>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</si>
  <si>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</si>
  <si>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</si>
  <si>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</si>
  <si>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</si>
  <si>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</si>
  <si>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</si>
  <si>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</si>
  <si>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</si>
  <si>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</si>
  <si>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</si>
  <si>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</si>
  <si>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</si>
  <si>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</si>
  <si>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</si>
  <si>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</si>
  <si>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</si>
  <si>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</si>
  <si>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</si>
  <si>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</si>
  <si>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</si>
  <si>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</si>
  <si>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</si>
  <si>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</si>
  <si>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</si>
  <si>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</si>
  <si>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</si>
  <si>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</si>
  <si>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</si>
  <si>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</si>
  <si>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</si>
  <si>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</si>
  <si>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</si>
  <si>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</si>
  <si>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</si>
  <si>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</si>
  <si>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</si>
  <si>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</si>
  <si>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</si>
  <si>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</si>
  <si>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</si>
  <si>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</si>
  <si>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</si>
  <si>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</si>
  <si>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</si>
  <si>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</si>
  <si>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</si>
  <si>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</si>
  <si>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</si>
  <si>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</si>
  <si>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</si>
  <si>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</si>
  <si>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</si>
  <si>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</si>
  <si>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</si>
  <si>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</si>
  <si>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</si>
  <si>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</si>
  <si>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</si>
  <si>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</si>
  <si>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</si>
  <si>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</si>
  <si>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</si>
  <si>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</si>
  <si>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</si>
  <si>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</si>
  <si>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</si>
  <si>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</si>
  <si>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</si>
  <si>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</si>
  <si>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</si>
  <si>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</si>
  <si>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</si>
  <si>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</si>
  <si>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</si>
  <si>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</si>
  <si>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</si>
  <si>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</si>
  <si>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</si>
  <si>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</si>
  <si>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</si>
  <si>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</si>
  <si>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</si>
  <si>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</si>
  <si>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</si>
  <si>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</si>
  <si>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</si>
  <si>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</si>
  <si>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</si>
  <si>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</si>
  <si>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</si>
  <si>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</si>
  <si>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</si>
  <si>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</si>
  <si>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</si>
  <si>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</si>
  <si>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</si>
  <si>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</si>
  <si>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</si>
  <si>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</si>
  <si>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</si>
  <si>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</si>
  <si>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</si>
  <si>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</si>
  <si>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</si>
  <si>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</si>
  <si>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</si>
  <si>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</si>
  <si>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</si>
  <si>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</si>
  <si>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</si>
  <si>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</si>
  <si>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</si>
  <si>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</si>
  <si>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</si>
  <si>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</si>
  <si>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</si>
  <si>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</si>
  <si>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</si>
  <si>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</si>
  <si>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</si>
  <si>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</si>
  <si>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</si>
  <si>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</si>
  <si>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</si>
  <si>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</si>
  <si>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</si>
  <si>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</si>
  <si>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</si>
  <si>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</si>
  <si>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</si>
  <si>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</si>
  <si>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</si>
  <si>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</si>
  <si>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</si>
  <si>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</si>
  <si>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</si>
  <si>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</si>
  <si>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</si>
  <si>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</si>
  <si>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</si>
  <si>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</si>
  <si>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</si>
  <si>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</si>
  <si>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</si>
  <si>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</si>
  <si>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</si>
  <si>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</si>
  <si>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</si>
  <si>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</si>
  <si>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</si>
  <si>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</si>
  <si>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</si>
  <si>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</si>
  <si>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</si>
  <si>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</si>
  <si>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</si>
  <si>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</si>
  <si>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</si>
  <si>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</si>
  <si>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</si>
  <si>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</si>
  <si>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</si>
  <si>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</si>
  <si>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</si>
  <si>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</si>
  <si>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</si>
  <si>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</si>
  <si>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</si>
  <si>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</si>
  <si>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</si>
  <si>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</si>
  <si>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</si>
  <si>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</si>
  <si>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</si>
  <si>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</si>
  <si>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</si>
  <si>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</si>
  <si>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</si>
  <si>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</si>
  <si>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</si>
  <si>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</si>
  <si>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</si>
  <si>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</si>
  <si>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</si>
  <si>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</si>
  <si>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</si>
  <si>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</si>
  <si>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</si>
  <si>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</si>
  <si>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</si>
  <si>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</si>
  <si>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</si>
  <si>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</si>
  <si>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</si>
  <si>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</si>
  <si>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</si>
  <si>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</si>
  <si>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</si>
  <si>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</si>
  <si>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</si>
  <si>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</si>
  <si>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</si>
  <si>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</si>
  <si>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</si>
  <si>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</si>
  <si>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</si>
  <si>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</si>
  <si>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</si>
  <si>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</si>
  <si>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</si>
  <si>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</si>
  <si>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</si>
  <si>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</si>
  <si>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</si>
  <si>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</si>
  <si>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</si>
  <si>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</si>
  <si>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</si>
  <si>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</si>
  <si>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</si>
  <si>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</si>
  <si>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</si>
  <si>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</si>
  <si>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</si>
  <si>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</si>
  <si>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</si>
  <si>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</si>
  <si>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</si>
  <si>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</si>
  <si>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</si>
  <si>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</si>
  <si>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</si>
  <si>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</si>
  <si>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</si>
  <si>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</si>
  <si>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</si>
  <si>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</si>
  <si>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</si>
  <si>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</si>
  <si>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</si>
  <si>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</si>
  <si>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</si>
  <si>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</si>
  <si>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</si>
  <si>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</si>
  <si>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</si>
  <si>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</si>
  <si>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</si>
  <si>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</si>
  <si>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</si>
  <si>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</si>
  <si>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</si>
  <si>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</si>
  <si>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</si>
  <si>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</si>
  <si>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</si>
  <si>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</si>
  <si>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</si>
  <si>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</si>
  <si>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</si>
  <si>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</si>
  <si>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</si>
  <si>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</si>
  <si>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</si>
  <si>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</si>
  <si>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</si>
  <si>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</si>
  <si>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</si>
  <si>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</si>
  <si>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</si>
  <si>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</si>
  <si>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</si>
  <si>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</si>
  <si>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</si>
  <si>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</si>
  <si>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</si>
  <si>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</si>
  <si>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</si>
  <si>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</si>
  <si>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</si>
  <si>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</si>
  <si>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</si>
  <si>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</si>
  <si>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</si>
  <si>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</si>
  <si>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</si>
  <si>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</si>
  <si>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</si>
  <si>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</si>
  <si>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</si>
  <si>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</si>
  <si>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</si>
  <si>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</si>
  <si>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</si>
  <si>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</si>
  <si>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</si>
  <si>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</si>
  <si>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</si>
  <si>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</si>
  <si>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</si>
  <si>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</si>
  <si>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</si>
  <si>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</si>
  <si>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</si>
  <si>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</si>
  <si>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</si>
  <si>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</si>
  <si>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</si>
  <si>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</si>
  <si>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</si>
  <si>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</si>
  <si>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</si>
  <si>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</si>
  <si>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</si>
  <si>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</si>
  <si>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</si>
  <si>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</si>
  <si>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</si>
  <si>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</si>
  <si>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</si>
  <si>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</si>
  <si>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</si>
  <si>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</si>
  <si>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</si>
  <si>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</si>
  <si>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</si>
  <si>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</si>
  <si>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</si>
  <si>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</si>
  <si>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</si>
  <si>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</si>
  <si>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</si>
  <si>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</si>
  <si>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</si>
  <si>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</si>
  <si>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</si>
  <si>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</si>
  <si>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</si>
  <si>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</si>
  <si>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</si>
  <si>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</si>
  <si>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</si>
  <si>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</si>
  <si>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</si>
  <si>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</si>
  <si>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</si>
  <si>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</si>
  <si>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</si>
  <si>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</si>
  <si>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</si>
  <si>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</si>
  <si>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</si>
  <si>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</si>
  <si>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</si>
  <si>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</si>
  <si>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</si>
  <si>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</si>
  <si>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</si>
  <si>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</si>
  <si>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</si>
  <si>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</si>
  <si>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</si>
  <si>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</si>
  <si>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</si>
  <si>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</si>
  <si>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</si>
  <si>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</si>
  <si>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</si>
  <si>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</si>
  <si>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</si>
  <si>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</si>
  <si>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</si>
  <si>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</si>
  <si>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</si>
  <si>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</si>
  <si>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</si>
  <si>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</si>
  <si>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</si>
  <si>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</si>
  <si>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</si>
  <si>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</si>
  <si>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</si>
  <si>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</si>
  <si>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</si>
  <si>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</si>
  <si>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</si>
  <si>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</si>
  <si>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</si>
  <si>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</si>
  <si>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</si>
  <si>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</si>
  <si>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</si>
  <si>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</si>
  <si>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</si>
  <si>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</si>
  <si>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</si>
  <si>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</si>
  <si>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</si>
  <si>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</si>
  <si>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</si>
  <si>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</si>
  <si>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</si>
  <si>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</si>
  <si>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</si>
  <si>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</si>
  <si>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</si>
  <si>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</si>
  <si>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</si>
  <si>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</si>
  <si>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</si>
  <si>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</si>
  <si>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</si>
  <si>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</si>
  <si>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</si>
  <si>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</si>
  <si>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</si>
  <si>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</si>
  <si>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</si>
  <si>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</si>
  <si>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</si>
  <si>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</si>
  <si>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</si>
  <si>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</si>
  <si>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</si>
  <si>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</si>
  <si>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</si>
  <si>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</si>
  <si>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</si>
  <si>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</si>
  <si>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</si>
  <si>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</si>
  <si>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</si>
  <si>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</si>
  <si>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</si>
  <si>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</si>
  <si>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</si>
  <si>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</si>
  <si>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</si>
  <si>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</si>
  <si>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</si>
  <si>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</si>
  <si>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</si>
  <si>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</si>
  <si>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</si>
  <si>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</si>
  <si>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</si>
  <si>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</si>
  <si>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</si>
  <si>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</si>
  <si>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</si>
  <si>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</si>
  <si>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</si>
  <si>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</si>
  <si>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</si>
  <si>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</si>
  <si>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</si>
  <si>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</si>
  <si>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</si>
  <si>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</si>
  <si>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</si>
  <si>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</si>
  <si>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</si>
  <si>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</si>
  <si>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</si>
  <si>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</si>
  <si>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</si>
  <si>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</si>
  <si>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</si>
  <si>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</si>
  <si>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</si>
  <si>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</si>
  <si>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</si>
  <si>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</si>
  <si>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</si>
  <si>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</si>
  <si>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</si>
  <si>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</si>
  <si>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</si>
  <si>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</si>
  <si>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</si>
  <si>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</si>
  <si>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</si>
  <si>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</si>
  <si>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</si>
  <si>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</si>
  <si>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</si>
  <si>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</si>
  <si>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</si>
  <si>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</si>
  <si>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</si>
  <si>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</si>
  <si>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</si>
  <si>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</si>
  <si>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</si>
  <si>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</si>
  <si>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</si>
  <si>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</si>
  <si>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</si>
  <si>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</si>
  <si>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</si>
  <si>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</si>
  <si>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</si>
  <si>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</si>
  <si>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</si>
  <si>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</si>
  <si>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</si>
  <si>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</si>
  <si>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</si>
  <si>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</si>
  <si>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</si>
  <si>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</si>
  <si>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</si>
  <si>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</si>
  <si>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</si>
  <si>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</si>
  <si>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</si>
  <si>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</si>
  <si>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</si>
  <si>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</si>
  <si>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</si>
  <si>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</si>
  <si>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</si>
  <si>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</si>
  <si>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</si>
  <si>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</si>
  <si>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</si>
  <si>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</si>
  <si>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</si>
  <si>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</si>
  <si>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</si>
  <si>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</si>
  <si>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</si>
  <si>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</si>
  <si>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</si>
  <si>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</si>
  <si>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</si>
  <si>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</si>
  <si>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</si>
  <si>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</si>
  <si>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</si>
  <si>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</si>
  <si>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</si>
  <si>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</si>
  <si>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</si>
  <si>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</si>
  <si>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</si>
  <si>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</si>
  <si>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</si>
  <si>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</si>
  <si>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</si>
  <si>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</si>
  <si>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</si>
  <si>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</si>
  <si>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</si>
  <si>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</si>
  <si>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</si>
  <si>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</si>
  <si>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</si>
  <si>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</si>
  <si>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</si>
  <si>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</si>
  <si>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</si>
  <si>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</si>
  <si>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</si>
  <si>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</si>
  <si>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</si>
  <si>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</si>
  <si>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</si>
  <si>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</si>
  <si>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</si>
  <si>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</si>
  <si>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</si>
  <si>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</si>
  <si>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</si>
  <si>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</si>
  <si>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</si>
  <si>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</si>
  <si>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</si>
  <si>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</si>
  <si>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</si>
  <si>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</si>
  <si>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</si>
  <si>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</si>
  <si>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</si>
  <si>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</si>
  <si>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</si>
  <si>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</si>
  <si>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</si>
  <si>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</si>
  <si>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</si>
  <si>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</si>
  <si>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</si>
  <si>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</si>
  <si>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</si>
  <si>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</si>
  <si>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</si>
  <si>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</si>
  <si>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</si>
  <si>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</si>
  <si>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</si>
  <si>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</si>
  <si>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</si>
  <si>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</si>
  <si>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</si>
  <si>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</si>
  <si>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</si>
  <si>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</si>
  <si>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</si>
  <si>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</si>
  <si>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</si>
  <si>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</si>
  <si>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</si>
  <si>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</si>
  <si>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</si>
  <si>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</si>
  <si>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</si>
  <si>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</si>
  <si>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</si>
  <si>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</si>
  <si>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</si>
  <si>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</si>
  <si>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</si>
  <si>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</si>
  <si>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</si>
  <si>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</si>
  <si>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</si>
  <si>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</si>
  <si>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</si>
  <si>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</si>
  <si>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</si>
  <si>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</si>
  <si>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</si>
  <si>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</si>
  <si>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</si>
  <si>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</si>
  <si>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</si>
  <si>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</si>
  <si>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</si>
  <si>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</si>
  <si>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</si>
  <si>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</si>
  <si>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</si>
  <si>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</si>
  <si>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</si>
  <si>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</si>
  <si>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</si>
  <si>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</si>
  <si>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</si>
  <si>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</si>
  <si>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</si>
  <si>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</si>
  <si>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</si>
  <si>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</si>
  <si>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</si>
  <si>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</si>
  <si>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</si>
  <si>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</si>
  <si>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</si>
  <si>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</si>
  <si>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</si>
  <si>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</si>
  <si>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</si>
  <si>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</si>
  <si>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</si>
  <si>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</si>
  <si>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</si>
  <si>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</si>
  <si>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</si>
  <si>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</si>
  <si>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</si>
  <si>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</si>
  <si>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</si>
  <si>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</si>
  <si>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</si>
  <si>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</si>
  <si>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</si>
  <si>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</si>
  <si>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</si>
  <si>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</si>
  <si>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</si>
  <si>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</si>
  <si>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</si>
  <si>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</si>
  <si>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</si>
  <si>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</si>
  <si>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</si>
  <si>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</si>
  <si>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</si>
  <si>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</si>
  <si>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</si>
  <si>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</si>
  <si>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</si>
  <si>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</si>
  <si>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</si>
  <si>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</si>
  <si>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</si>
  <si>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</si>
  <si>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</si>
  <si>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</si>
  <si>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</si>
  <si>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</si>
  <si>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</si>
  <si>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</si>
  <si>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</si>
  <si>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</si>
  <si>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</si>
  <si>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</si>
  <si>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</si>
  <si>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</si>
  <si>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</si>
  <si>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</si>
  <si>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</si>
  <si>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</si>
  <si>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</si>
  <si>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</si>
  <si>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</si>
  <si>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</si>
  <si>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</si>
  <si>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</si>
  <si>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</si>
  <si>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</si>
  <si>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</si>
  <si>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</si>
  <si>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</si>
  <si>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</si>
  <si>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</si>
  <si>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</si>
  <si>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</si>
  <si>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</si>
  <si>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</si>
  <si>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</si>
  <si>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</si>
  <si>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</si>
  <si>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</si>
  <si>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</si>
  <si>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</si>
  <si>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</si>
  <si>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</si>
  <si>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</si>
  <si>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</si>
  <si>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</si>
  <si>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</si>
  <si>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</si>
  <si>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</si>
  <si>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</si>
  <si>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</si>
  <si>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</si>
  <si>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</si>
  <si>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</si>
  <si>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</si>
  <si>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</si>
  <si>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</si>
  <si>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</si>
  <si>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</si>
  <si>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</si>
  <si>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</si>
  <si>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</si>
  <si>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</si>
  <si>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</si>
  <si>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</si>
  <si>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</si>
  <si>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</si>
  <si>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</si>
  <si>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</si>
  <si>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</si>
  <si>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</si>
  <si>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</si>
  <si>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</si>
  <si>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</si>
  <si>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</si>
  <si>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</si>
  <si>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</si>
  <si>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</si>
  <si>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</si>
  <si>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</si>
  <si>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</si>
  <si>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</si>
  <si>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</si>
  <si>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</si>
  <si>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</si>
  <si>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</si>
  <si>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</si>
  <si>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</si>
  <si>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</si>
  <si>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</si>
  <si>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</si>
  <si>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</si>
  <si>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</si>
  <si>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</si>
  <si>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</si>
  <si>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</si>
  <si>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</si>
  <si>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</si>
  <si>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</si>
  <si>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</si>
  <si>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</si>
  <si>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</si>
  <si>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</si>
  <si>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</si>
  <si>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</si>
  <si>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</si>
  <si>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</si>
  <si>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</si>
  <si>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</si>
  <si>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</si>
  <si>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</si>
  <si>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</si>
  <si>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</si>
  <si>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</si>
  <si>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</si>
  <si>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</si>
  <si>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</si>
  <si>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</si>
  <si>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</si>
  <si>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</si>
  <si>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</si>
  <si>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</si>
  <si>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</si>
  <si>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</si>
  <si>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</si>
  <si>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</si>
  <si>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</si>
  <si>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</si>
  <si>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</si>
  <si>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</si>
  <si>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</si>
  <si>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</si>
  <si>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</si>
  <si>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</si>
  <si>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</si>
  <si>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</si>
  <si>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</si>
  <si>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</si>
  <si>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</si>
  <si>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</si>
  <si>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</si>
  <si>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</si>
  <si>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</si>
  <si>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</si>
  <si>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</si>
  <si>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</si>
  <si>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</si>
  <si>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</si>
  <si>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</si>
  <si>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</si>
  <si>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</si>
  <si>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</si>
  <si>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</si>
  <si>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</si>
  <si>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</si>
  <si>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</si>
  <si>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</si>
  <si>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</si>
  <si>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</si>
  <si>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</si>
  <si>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</si>
  <si>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</si>
  <si>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</si>
  <si>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</si>
  <si>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</si>
  <si>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</si>
  <si>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</si>
  <si>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</si>
  <si>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</si>
  <si>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</si>
  <si>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</si>
  <si>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</si>
  <si>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</si>
  <si>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</si>
  <si>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</si>
  <si>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</si>
  <si>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</si>
  <si>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</si>
  <si>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</si>
  <si>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</si>
  <si>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</si>
  <si>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</si>
  <si>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</si>
  <si>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</si>
  <si>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</si>
  <si>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</si>
  <si>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</si>
  <si>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</si>
  <si>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</si>
  <si>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</si>
  <si>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</si>
  <si>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</si>
  <si>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</si>
  <si>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</si>
  <si>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</si>
  <si>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</si>
  <si>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</si>
  <si>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</si>
  <si>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</si>
  <si>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</si>
  <si>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</si>
  <si>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</si>
  <si>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</si>
  <si>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</si>
  <si>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</si>
  <si>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</si>
  <si>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</si>
  <si>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</si>
  <si>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</si>
  <si>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</si>
  <si>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</si>
  <si>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</si>
  <si>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</si>
  <si>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</si>
  <si>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</si>
  <si>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</si>
  <si>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</si>
  <si>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</si>
  <si>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</si>
  <si>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</si>
  <si>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</si>
  <si>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</si>
  <si>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</si>
  <si>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</si>
  <si>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</si>
  <si>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</si>
  <si>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</si>
  <si>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</si>
  <si>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</si>
  <si>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</si>
  <si>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</si>
  <si>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</si>
  <si>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</si>
  <si>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</si>
  <si>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</si>
  <si>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</si>
  <si>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</si>
  <si>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</si>
  <si>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</si>
  <si>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</si>
  <si>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</si>
  <si>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</si>
  <si>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</si>
  <si>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</si>
  <si>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</si>
  <si>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</si>
  <si>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</si>
  <si>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</si>
  <si>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</si>
  <si>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</si>
  <si>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</si>
  <si>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</si>
  <si>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</si>
  <si>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</si>
  <si>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</si>
  <si>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</si>
  <si>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</si>
  <si>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</si>
  <si>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</si>
  <si>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</si>
  <si>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</si>
  <si>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</si>
  <si>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</si>
  <si>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</si>
  <si>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</si>
  <si>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</si>
  <si>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</si>
  <si>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</si>
  <si>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</si>
  <si>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</si>
  <si>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</si>
  <si>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</si>
  <si>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</si>
  <si>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</si>
  <si>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</si>
  <si>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</si>
  <si>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</si>
  <si>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</si>
  <si>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</si>
  <si>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</si>
  <si>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</si>
  <si>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</si>
  <si>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</si>
  <si>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</si>
  <si>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</si>
  <si>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</si>
  <si>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</si>
  <si>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</si>
  <si>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</si>
  <si>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</si>
  <si>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</si>
  <si>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</si>
  <si>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</si>
  <si>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</si>
  <si>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</si>
  <si>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</si>
  <si>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</si>
  <si>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</si>
  <si>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</si>
  <si>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</si>
  <si>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</si>
  <si>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</si>
  <si>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</si>
  <si>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</si>
  <si>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</si>
  <si>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</si>
  <si>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</si>
  <si>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</si>
  <si>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</si>
  <si>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</si>
  <si>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</si>
  <si>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</si>
  <si>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</si>
  <si>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</si>
  <si>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</si>
  <si>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</si>
  <si>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</si>
  <si>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</si>
  <si>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</si>
  <si>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</si>
  <si>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</si>
  <si>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</si>
  <si>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</si>
  <si>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</si>
  <si>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</si>
  <si>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</si>
  <si>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</si>
  <si>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</si>
  <si>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</si>
  <si>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</si>
  <si>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</si>
  <si>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</si>
  <si>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</si>
  <si>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</si>
  <si>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</si>
  <si>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</si>
  <si>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</si>
  <si>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</si>
  <si>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</si>
  <si>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</si>
  <si>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</si>
  <si>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</si>
  <si>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</si>
  <si>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</si>
  <si>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</si>
  <si>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</si>
  <si>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</si>
  <si>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</si>
  <si>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</si>
  <si>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</si>
  <si>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</si>
  <si>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</si>
  <si>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</si>
  <si>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</si>
  <si>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</si>
  <si>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</si>
  <si>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</si>
  <si>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</si>
  <si>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</si>
  <si>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</si>
  <si>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</si>
  <si>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</si>
  <si>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</si>
  <si>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</si>
  <si>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</si>
  <si>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</si>
  <si>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</si>
  <si>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</si>
  <si>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</si>
  <si>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</si>
  <si>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</si>
  <si>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</si>
  <si>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</si>
  <si>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</si>
  <si>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</si>
  <si>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</si>
  <si>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</si>
  <si>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</si>
  <si>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</si>
  <si>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</si>
  <si>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</si>
  <si>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</si>
  <si>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</si>
  <si>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</si>
  <si>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</si>
  <si>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</si>
  <si>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</si>
  <si>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</si>
  <si>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</si>
  <si>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</si>
  <si>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</si>
  <si>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</si>
  <si>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</si>
  <si>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</si>
  <si>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</si>
  <si>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</si>
  <si>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</si>
  <si>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</si>
  <si>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</si>
  <si>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</si>
  <si>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</si>
  <si>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</si>
  <si>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</si>
  <si>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</si>
  <si>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</si>
  <si>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</si>
  <si>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</si>
  <si>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</si>
  <si>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</si>
  <si>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</si>
  <si>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</si>
  <si>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</si>
  <si>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</si>
  <si>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</si>
  <si>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</si>
  <si>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</si>
  <si>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</si>
  <si>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</si>
  <si>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</si>
  <si>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</si>
  <si>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</si>
  <si>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</si>
  <si>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</si>
  <si>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</si>
  <si>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</si>
  <si>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</si>
  <si>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</si>
  <si>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</si>
  <si>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</si>
  <si>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</si>
  <si>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</si>
  <si>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</si>
  <si>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</si>
  <si>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</si>
  <si>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</si>
  <si>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</si>
  <si>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</si>
  <si>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</si>
  <si>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</si>
  <si>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</si>
  <si>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</si>
  <si>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</si>
  <si>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</si>
  <si>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</si>
  <si>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</si>
  <si>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</si>
  <si>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</si>
  <si>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</si>
  <si>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</si>
  <si>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</si>
  <si>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</si>
  <si>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</si>
  <si>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</si>
  <si>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</si>
  <si>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</si>
  <si>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</si>
  <si>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</si>
  <si>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</si>
  <si>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</si>
  <si>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</si>
  <si>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</si>
  <si>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</si>
  <si>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</si>
  <si>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</si>
  <si>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</si>
  <si>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</si>
  <si>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</si>
  <si>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</si>
  <si>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</si>
  <si>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</si>
  <si>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</si>
  <si>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</si>
  <si>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</si>
  <si>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</si>
  <si>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</si>
  <si>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</si>
  <si>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</si>
  <si>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</si>
  <si>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</si>
  <si>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</si>
  <si>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</si>
  <si>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</si>
  <si>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</si>
  <si>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</si>
  <si>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</si>
  <si>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</si>
  <si>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</si>
  <si>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</si>
  <si>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</si>
  <si>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</si>
  <si>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</si>
  <si>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</si>
  <si>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</si>
  <si>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</si>
  <si>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</si>
  <si>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</si>
  <si>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</si>
  <si>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</si>
  <si>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</si>
  <si>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</si>
  <si>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</si>
  <si>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</si>
  <si>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</si>
  <si>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</si>
  <si>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</si>
  <si>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</si>
  <si>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</si>
  <si>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</si>
  <si>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</si>
  <si>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</si>
  <si>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</si>
  <si>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</si>
  <si>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</si>
  <si>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</si>
  <si>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</si>
  <si>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</si>
  <si>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</si>
  <si>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</si>
  <si>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</si>
  <si>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</si>
  <si>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</si>
  <si>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</si>
  <si>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</si>
  <si>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</si>
  <si>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</si>
  <si>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</si>
  <si>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</si>
  <si>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</si>
  <si>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</si>
  <si>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</si>
  <si>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</si>
  <si>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</si>
  <si>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</si>
  <si>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</si>
  <si>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</si>
  <si>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</si>
  <si>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</si>
  <si>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</si>
  <si>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</si>
  <si>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</si>
  <si>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</si>
  <si>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</si>
  <si>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</si>
  <si>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</si>
  <si>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</si>
  <si>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</si>
  <si>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</si>
  <si>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</si>
  <si>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</si>
  <si>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</si>
  <si>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</si>
  <si>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</si>
  <si>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</si>
  <si>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</si>
  <si>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</si>
  <si>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</si>
  <si>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</si>
  <si>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</si>
  <si>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</si>
  <si>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</si>
  <si>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</si>
  <si>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</si>
  <si>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</si>
  <si>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</si>
  <si>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</si>
  <si>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</si>
  <si>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</si>
  <si>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</si>
  <si>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</si>
  <si>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</si>
  <si>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</si>
  <si>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</si>
  <si>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</si>
  <si>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</si>
  <si>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</si>
  <si>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</si>
  <si>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</si>
  <si>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</si>
  <si>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</si>
  <si>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</si>
  <si>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</si>
  <si>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</si>
  <si>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</si>
  <si>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</si>
  <si>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</si>
  <si>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</si>
  <si>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</si>
  <si>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</si>
  <si>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</si>
  <si>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</si>
  <si>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</si>
  <si>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</si>
  <si>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</si>
  <si>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</si>
  <si>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</si>
  <si>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</si>
  <si>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</si>
  <si>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</si>
  <si>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</si>
  <si>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</si>
  <si>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</si>
  <si>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</si>
  <si>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</si>
  <si>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</si>
  <si>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</si>
  <si>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</si>
  <si>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</si>
  <si>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</si>
  <si>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</si>
  <si>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</si>
  <si>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</si>
  <si>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</si>
  <si>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</si>
  <si>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</si>
  <si>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</si>
  <si>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</si>
  <si>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</si>
  <si>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</si>
  <si>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</si>
  <si>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</si>
  <si>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</si>
  <si>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</si>
  <si>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</si>
  <si>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</si>
  <si>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</si>
  <si>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</si>
  <si>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</si>
  <si>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</si>
  <si>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</si>
  <si>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</si>
  <si>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</si>
  <si>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</si>
  <si>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</si>
  <si>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</si>
  <si>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</si>
  <si>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</si>
  <si>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</si>
  <si>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</si>
  <si>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</si>
  <si>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</si>
  <si>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</si>
  <si>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</si>
  <si>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</si>
  <si>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</si>
  <si>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</si>
  <si>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</si>
  <si>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</si>
  <si>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</si>
  <si>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</si>
  <si>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</si>
  <si>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</si>
  <si>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</si>
  <si>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</si>
  <si>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</si>
  <si>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</si>
  <si>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</si>
  <si>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</si>
  <si>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</si>
  <si>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</si>
  <si>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</si>
  <si>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</si>
  <si>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</si>
  <si>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</si>
  <si>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</si>
  <si>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</si>
  <si>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</si>
  <si>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</si>
  <si>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</si>
  <si>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</si>
  <si>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</si>
  <si>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</si>
  <si>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</si>
  <si>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</si>
  <si>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</si>
  <si>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</si>
  <si>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</si>
  <si>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</si>
  <si>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</si>
  <si>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</si>
  <si>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</si>
  <si>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</si>
  <si>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</si>
  <si>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</si>
  <si>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</si>
  <si>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</si>
  <si>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</si>
  <si>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</si>
  <si>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</si>
  <si>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</si>
  <si>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</si>
  <si>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</si>
  <si>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</si>
  <si>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</si>
  <si>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</si>
  <si>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</si>
  <si>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</si>
  <si>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</si>
  <si>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</si>
  <si>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</si>
  <si>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</si>
  <si>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</si>
  <si>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</si>
  <si>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</si>
  <si>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</si>
  <si>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</si>
  <si>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</si>
  <si>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</si>
  <si>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</si>
  <si>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</si>
  <si>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</si>
  <si>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</si>
  <si>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</si>
  <si>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</si>
  <si>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</si>
  <si>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</si>
  <si>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</si>
  <si>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</si>
  <si>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</si>
  <si>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</si>
  <si>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</si>
  <si>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</si>
  <si>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</si>
  <si>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</si>
  <si>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</si>
  <si>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</si>
  <si>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</si>
  <si>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</si>
  <si>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</si>
  <si>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</si>
  <si>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</si>
  <si>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</si>
  <si>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</si>
  <si>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</si>
  <si>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</si>
  <si>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</si>
  <si>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</si>
  <si>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</si>
  <si>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</si>
  <si>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</si>
  <si>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</si>
  <si>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</si>
  <si>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</si>
  <si>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</si>
  <si>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</si>
  <si>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</si>
  <si>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</si>
  <si>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</si>
  <si>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</si>
  <si>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</si>
  <si>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</si>
  <si>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</si>
  <si>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</si>
  <si>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</si>
  <si>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</si>
  <si>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</si>
  <si>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</si>
  <si>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</si>
  <si>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</si>
  <si>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</si>
  <si>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</si>
  <si>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</si>
  <si>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</si>
  <si>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</si>
  <si>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</si>
  <si>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</si>
  <si>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</si>
  <si>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</si>
  <si>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</si>
  <si>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</si>
  <si>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</si>
  <si>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</si>
  <si>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</si>
  <si>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</si>
  <si>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</si>
  <si>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</si>
  <si>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</si>
  <si>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</si>
  <si>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</si>
  <si>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</si>
  <si>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</si>
  <si>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</si>
  <si>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</si>
  <si>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</si>
  <si>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</si>
  <si>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</si>
  <si>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</si>
  <si>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</si>
  <si>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</si>
  <si>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</si>
  <si>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</si>
  <si>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</si>
  <si>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</si>
  <si>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</si>
  <si>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</si>
  <si>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</si>
  <si>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</si>
  <si>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</si>
  <si>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</si>
  <si>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</si>
  <si>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</si>
  <si>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</si>
  <si>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</si>
  <si>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</si>
  <si>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</si>
  <si>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</si>
  <si>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</si>
  <si>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</si>
  <si>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</si>
  <si>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</si>
  <si>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</si>
  <si>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</si>
  <si>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</si>
  <si>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</si>
  <si>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</si>
  <si>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</si>
  <si>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</si>
  <si>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</si>
  <si>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</si>
  <si>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</si>
  <si>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</si>
  <si>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</si>
  <si>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</si>
  <si>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</si>
  <si>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</si>
  <si>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</si>
  <si>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</si>
  <si>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</si>
  <si>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</si>
  <si>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</si>
  <si>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</si>
  <si>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</si>
  <si>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</si>
  <si>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</si>
  <si>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</si>
  <si>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</si>
  <si>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</si>
  <si>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</si>
  <si>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</si>
  <si>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</si>
  <si>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</si>
  <si>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</si>
  <si>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</si>
  <si>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</si>
  <si>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</si>
  <si>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</si>
  <si>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</si>
  <si>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</si>
  <si>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</si>
  <si>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</si>
  <si>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</si>
  <si>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</si>
  <si>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</si>
  <si>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</si>
  <si>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</si>
  <si>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</si>
  <si>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</si>
  <si>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</si>
  <si>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</si>
  <si>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</si>
  <si>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</si>
  <si>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</si>
  <si>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</si>
  <si>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</si>
  <si>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</si>
  <si>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</si>
  <si>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</si>
  <si>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</si>
  <si>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</si>
  <si>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</si>
  <si>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</si>
  <si>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</si>
  <si>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</si>
  <si>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</si>
  <si>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</si>
  <si>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</si>
  <si>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</si>
  <si>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</si>
  <si>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</si>
  <si>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</si>
  <si>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</si>
  <si>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</si>
  <si>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</si>
  <si>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</si>
  <si>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</si>
  <si>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</si>
  <si>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</si>
  <si>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</si>
  <si>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</si>
  <si>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</si>
  <si>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</si>
  <si>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</si>
  <si>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</si>
  <si>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</si>
  <si>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</si>
  <si>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</si>
  <si>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</si>
  <si>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</si>
  <si>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</si>
  <si>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</si>
  <si>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</si>
  <si>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</si>
  <si>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</si>
  <si>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</si>
  <si>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</si>
  <si>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</si>
  <si>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</si>
  <si>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</si>
  <si>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</si>
  <si>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</si>
  <si>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</si>
  <si>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</si>
  <si>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</si>
  <si>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</si>
  <si>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</si>
  <si>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</si>
  <si>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</si>
  <si>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</si>
  <si>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</si>
  <si>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</si>
  <si>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</si>
  <si>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</si>
  <si>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</si>
  <si>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</si>
  <si>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</si>
  <si>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</si>
  <si>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</si>
  <si>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</si>
  <si>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</si>
  <si>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</si>
  <si>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</si>
  <si>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</si>
  <si>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</si>
  <si>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</si>
  <si>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</si>
  <si>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</si>
  <si>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</si>
  <si>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</si>
  <si>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</si>
  <si>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</si>
  <si>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</si>
  <si>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</si>
  <si>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</si>
  <si>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</si>
  <si>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</si>
  <si>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</si>
  <si>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</si>
  <si>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</si>
  <si>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</si>
  <si>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</si>
  <si>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</si>
  <si>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</si>
  <si>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</si>
  <si>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</si>
  <si>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</si>
  <si>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</si>
  <si>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</si>
  <si>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</si>
  <si>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</si>
  <si>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</si>
  <si>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</si>
  <si>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</si>
  <si>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</si>
  <si>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</si>
  <si>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</si>
  <si>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</si>
  <si>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</si>
  <si>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</si>
  <si>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</si>
  <si>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</si>
  <si>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</si>
  <si>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</si>
  <si>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</si>
  <si>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</si>
  <si>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</si>
  <si>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</si>
  <si>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</si>
  <si>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</si>
  <si>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</si>
  <si>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</si>
  <si>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</si>
  <si>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</si>
  <si>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</si>
  <si>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</si>
  <si>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</si>
  <si>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</si>
  <si>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</si>
  <si>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</si>
  <si>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</si>
  <si>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</si>
  <si>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</si>
  <si>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</si>
  <si>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</si>
  <si>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</si>
  <si>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</si>
  <si>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</si>
  <si>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</si>
  <si>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</si>
  <si>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</si>
  <si>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</si>
  <si>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</si>
  <si>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</si>
  <si>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</si>
  <si>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</si>
  <si>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</si>
  <si>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</si>
  <si>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</si>
  <si>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</si>
  <si>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</si>
  <si>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</si>
  <si>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</si>
  <si>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</si>
  <si>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</si>
  <si>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</si>
  <si>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</si>
  <si>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</si>
  <si>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</si>
  <si>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</si>
  <si>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</si>
  <si>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</si>
  <si>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</si>
  <si>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</si>
  <si>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</si>
  <si>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</si>
  <si>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</si>
  <si>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</si>
  <si>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</si>
  <si>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</si>
  <si>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</si>
  <si>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</si>
  <si>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</si>
  <si>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</si>
  <si>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</si>
  <si>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</si>
  <si>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</si>
  <si>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</si>
  <si>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</si>
  <si>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</si>
  <si>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</si>
  <si>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</si>
  <si>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</si>
  <si>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</si>
  <si>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</si>
  <si>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</si>
  <si>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</si>
  <si>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</si>
  <si>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</si>
  <si>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</si>
  <si>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</si>
  <si>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</si>
  <si>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</si>
  <si>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</si>
  <si>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</si>
  <si>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</si>
  <si>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</si>
  <si>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</si>
  <si>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</si>
  <si>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</si>
  <si>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</si>
  <si>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</si>
  <si>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</si>
  <si>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</si>
  <si>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</si>
  <si>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</si>
  <si>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</si>
  <si>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</si>
  <si>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</si>
  <si>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</si>
  <si>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</si>
  <si>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</si>
  <si>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</si>
  <si>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</si>
  <si>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</si>
  <si>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</si>
  <si>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</si>
  <si>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</si>
  <si>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</si>
  <si>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</si>
  <si>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</si>
  <si>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</si>
  <si>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</si>
  <si>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</si>
  <si>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</si>
  <si>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</si>
  <si>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</si>
  <si>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</si>
  <si>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</si>
  <si>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</si>
  <si>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</si>
  <si>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</si>
  <si>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</si>
  <si>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</si>
  <si>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</si>
  <si>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</si>
  <si>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</si>
  <si>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</si>
  <si>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</si>
  <si>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</si>
  <si>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</si>
  <si>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</si>
  <si>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</si>
  <si>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</si>
  <si>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</si>
  <si>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</si>
  <si>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</si>
  <si>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</si>
  <si>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</si>
  <si>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</si>
  <si>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</si>
  <si>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</si>
  <si>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</si>
  <si>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</si>
  <si>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</si>
  <si>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</si>
  <si>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</si>
  <si>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</si>
  <si>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</si>
  <si>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</si>
  <si>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</si>
  <si>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</si>
  <si>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</si>
  <si>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</si>
  <si>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</si>
  <si>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</si>
  <si>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</si>
  <si>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</si>
  <si>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</si>
  <si>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</si>
  <si>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</si>
  <si>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</si>
  <si>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</si>
  <si>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</si>
  <si>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</si>
  <si>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</si>
  <si>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</si>
  <si>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</si>
  <si>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</si>
  <si>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</si>
  <si>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</si>
  <si>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</si>
  <si>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</si>
  <si>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</si>
  <si>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</si>
  <si>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</si>
  <si>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</si>
  <si>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</si>
  <si>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</si>
  <si>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</si>
  <si>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</si>
  <si>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</si>
  <si>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</si>
  <si>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</si>
  <si>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</si>
  <si>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</si>
  <si>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</si>
  <si>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</si>
  <si>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</si>
  <si>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</si>
  <si>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</si>
  <si>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</si>
  <si>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</si>
  <si>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</si>
  <si>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</si>
  <si>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</si>
  <si>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</si>
  <si>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</si>
  <si>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</si>
  <si>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</si>
  <si>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</si>
  <si>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</si>
  <si>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</si>
  <si>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</si>
  <si>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</si>
  <si>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</si>
  <si>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</si>
  <si>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</si>
  <si>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</si>
  <si>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</si>
  <si>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</si>
  <si>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</si>
  <si>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</si>
  <si>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</si>
  <si>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</si>
  <si>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</si>
  <si>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</si>
  <si>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</si>
  <si>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</si>
  <si>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</si>
  <si>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</si>
  <si>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</si>
  <si>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</si>
  <si>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</si>
  <si>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</si>
  <si>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</si>
  <si>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</si>
  <si>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</si>
  <si>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</si>
  <si>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</si>
  <si>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</si>
  <si>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</si>
  <si>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</si>
  <si>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</si>
  <si>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</si>
  <si>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</si>
  <si>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</si>
  <si>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</si>
  <si>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</si>
  <si>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</si>
  <si>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</si>
  <si>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</si>
  <si>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</si>
  <si>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</si>
  <si>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</si>
  <si>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</si>
  <si>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</si>
  <si>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</si>
  <si>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</si>
  <si>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</si>
  <si>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</si>
  <si>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</si>
  <si>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</si>
  <si>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</si>
  <si>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</si>
  <si>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</si>
  <si>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</si>
  <si>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</si>
  <si>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</si>
  <si>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</si>
  <si>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</si>
  <si>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</si>
  <si>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</si>
  <si>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</si>
  <si>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</si>
  <si>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</si>
  <si>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</si>
  <si>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</si>
  <si>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</si>
  <si>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</si>
  <si>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</si>
  <si>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</si>
  <si>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</si>
  <si>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</si>
  <si>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</si>
  <si>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</si>
  <si>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</si>
  <si>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</si>
  <si>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</si>
  <si>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</si>
  <si>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</si>
  <si>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</si>
  <si>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</si>
  <si>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</si>
  <si>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</si>
  <si>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</si>
  <si>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</si>
  <si>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</si>
  <si>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</si>
  <si>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</si>
  <si>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</si>
  <si>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</si>
  <si>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</si>
  <si>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</si>
  <si>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</si>
  <si>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</si>
  <si>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</si>
  <si>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</si>
  <si>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</si>
  <si>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</si>
  <si>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</si>
  <si>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</si>
  <si>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</si>
  <si>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</si>
  <si>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</si>
  <si>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</si>
  <si>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</si>
  <si>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</si>
  <si>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</si>
  <si>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</si>
  <si>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</si>
  <si>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</si>
  <si>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</si>
  <si>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</si>
  <si>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</si>
  <si>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</si>
  <si>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</si>
  <si>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</si>
  <si>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</si>
  <si>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</si>
  <si>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</si>
  <si>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</si>
  <si>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</si>
  <si>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</si>
  <si>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</si>
  <si>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</si>
  <si>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</si>
  <si>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</si>
  <si>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</si>
  <si>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</si>
  <si>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</si>
  <si>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</si>
  <si>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</si>
  <si>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</si>
  <si>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</si>
  <si>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</si>
  <si>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</si>
  <si>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</si>
  <si>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</si>
  <si>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</si>
  <si>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</si>
  <si>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</si>
  <si>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</si>
  <si>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</si>
  <si>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</si>
  <si>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</si>
  <si>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</si>
  <si>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</si>
  <si>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</si>
  <si>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</si>
  <si>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</si>
  <si>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</si>
  <si>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</si>
  <si>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</si>
  <si>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</si>
  <si>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</si>
  <si>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</si>
  <si>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</si>
  <si>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</si>
  <si>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</si>
  <si>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</si>
  <si>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</si>
  <si>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</si>
  <si>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</si>
  <si>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</si>
  <si>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</si>
  <si>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</si>
  <si>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</si>
  <si>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</si>
  <si>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</si>
  <si>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</si>
  <si>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</si>
  <si>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</si>
  <si>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</si>
  <si>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</si>
  <si>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</si>
  <si>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</si>
  <si>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</si>
  <si>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</si>
  <si>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</si>
  <si>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</si>
  <si>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</si>
  <si>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</si>
  <si>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</si>
  <si>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</si>
  <si>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</si>
  <si>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</si>
  <si>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</si>
  <si>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</si>
  <si>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</si>
  <si>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</si>
  <si>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</si>
  <si>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</si>
  <si>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</si>
  <si>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</si>
  <si>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</si>
  <si>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</si>
  <si>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</si>
  <si>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</si>
  <si>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</si>
  <si>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</si>
  <si>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</si>
  <si>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</si>
  <si>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</si>
  <si>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</si>
  <si>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</si>
  <si>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</si>
  <si>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</si>
  <si>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</si>
  <si>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</si>
  <si>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</si>
  <si>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</si>
  <si>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</si>
  <si>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</si>
  <si>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</si>
  <si>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</si>
  <si>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</si>
  <si>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</si>
  <si>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</si>
  <si>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</si>
  <si>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</si>
  <si>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</si>
  <si>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</si>
  <si>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</si>
  <si>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</si>
  <si>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</si>
  <si>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</si>
  <si>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</si>
  <si>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</si>
  <si>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</si>
  <si>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</si>
  <si>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</si>
  <si>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</si>
  <si>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</si>
  <si>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</si>
  <si>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</si>
  <si>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</si>
  <si>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</si>
  <si>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</si>
  <si>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</si>
  <si>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</si>
  <si>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</si>
  <si>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</si>
  <si>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</si>
  <si>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</si>
  <si>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</si>
  <si>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</si>
  <si>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</si>
  <si>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</si>
  <si>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</si>
  <si>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</si>
  <si>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</si>
  <si>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</si>
  <si>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</si>
  <si>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</si>
  <si>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</si>
  <si>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</si>
  <si>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</si>
  <si>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</si>
  <si>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</si>
  <si>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</si>
  <si>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</si>
  <si>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</si>
  <si>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</si>
  <si>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</si>
  <si>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</si>
  <si>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</si>
  <si>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</si>
  <si>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</si>
  <si>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</si>
  <si>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</si>
  <si>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</si>
  <si>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</si>
  <si>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</si>
  <si>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</si>
  <si>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</si>
  <si>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</si>
  <si>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</si>
  <si>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</si>
  <si>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</si>
  <si>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</si>
  <si>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</si>
  <si>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</si>
  <si>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</si>
  <si>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</si>
  <si>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</si>
  <si>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</si>
  <si>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</si>
  <si>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</si>
  <si>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</si>
  <si>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</si>
  <si>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</si>
  <si>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</si>
  <si>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</si>
  <si>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</si>
  <si>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</si>
  <si>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</si>
  <si>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</si>
  <si>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</si>
  <si>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</si>
  <si>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</si>
  <si>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</si>
  <si>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</si>
  <si>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</si>
  <si>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</si>
  <si>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</si>
  <si>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</si>
  <si>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</si>
  <si>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</si>
  <si>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</si>
  <si>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</si>
  <si>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</si>
  <si>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</si>
  <si>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</si>
  <si>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</si>
  <si>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</si>
  <si>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</si>
  <si>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</si>
  <si>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</si>
  <si>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</si>
  <si>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</si>
  <si>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</si>
  <si>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</si>
  <si>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</si>
  <si>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</si>
  <si>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</si>
  <si>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</si>
  <si>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</si>
  <si>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</si>
  <si>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</si>
  <si>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</si>
  <si>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</si>
  <si>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</si>
  <si>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</si>
  <si>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</si>
  <si>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</si>
  <si>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</si>
  <si>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</si>
  <si>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</si>
  <si>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</si>
  <si>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</si>
  <si>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</si>
  <si>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</si>
  <si>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</si>
  <si>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</si>
  <si>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</si>
  <si>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</si>
  <si>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</si>
  <si>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</si>
  <si>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</si>
  <si>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</si>
  <si>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</si>
  <si>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</si>
  <si>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</si>
  <si>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</si>
  <si>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</si>
  <si>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</si>
  <si>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</si>
  <si>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</si>
  <si>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</si>
  <si>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</si>
  <si>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</si>
  <si>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</si>
  <si>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</si>
  <si>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</si>
  <si>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</si>
  <si>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</si>
  <si>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</si>
  <si>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</si>
  <si>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</si>
  <si>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</si>
  <si>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</si>
  <si>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</si>
  <si>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</si>
  <si>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</si>
  <si>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</si>
  <si>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</si>
  <si>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</si>
  <si>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</si>
  <si>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</si>
  <si>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</si>
  <si>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</si>
  <si>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</si>
  <si>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</si>
  <si>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</si>
  <si>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</si>
  <si>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</si>
  <si>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</si>
  <si>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</si>
  <si>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</si>
  <si>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</si>
  <si>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</si>
  <si>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</si>
  <si>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</si>
  <si>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</si>
  <si>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</si>
  <si>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</si>
  <si>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</si>
  <si>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</si>
  <si>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</si>
  <si>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</si>
  <si>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</si>
  <si>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</si>
  <si>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</si>
  <si>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</si>
  <si>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</si>
  <si>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</si>
  <si>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</si>
  <si>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</si>
  <si>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</si>
  <si>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</si>
  <si>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</si>
  <si>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</si>
  <si>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</si>
  <si>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</si>
  <si>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</si>
  <si>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</si>
  <si>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</si>
  <si>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</si>
  <si>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</si>
  <si>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</si>
  <si>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</si>
  <si>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</si>
  <si>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</si>
  <si>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</si>
  <si>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</si>
  <si>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</si>
  <si>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</si>
  <si>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</si>
  <si>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</si>
  <si>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</si>
  <si>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</si>
  <si>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</si>
  <si>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</si>
  <si>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</si>
  <si>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</si>
  <si>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</si>
  <si>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</si>
  <si>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</si>
  <si>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</si>
  <si>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</si>
  <si>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</si>
  <si>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</si>
  <si>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</si>
  <si>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</si>
  <si>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</si>
  <si>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</si>
  <si>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</si>
  <si>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</si>
  <si>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</si>
  <si>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</si>
  <si>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</si>
  <si>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</si>
  <si>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</si>
  <si>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</si>
  <si>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</si>
  <si>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</si>
  <si>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</si>
  <si>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</si>
  <si>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</si>
  <si>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</si>
  <si>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</si>
  <si>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</si>
  <si>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</si>
  <si>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</si>
  <si>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</si>
  <si>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</si>
  <si>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</si>
  <si>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</si>
  <si>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</si>
  <si>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</si>
  <si>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</si>
  <si>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</si>
  <si>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</si>
  <si>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</si>
  <si>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</si>
  <si>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</si>
  <si>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</si>
  <si>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</si>
  <si>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</si>
  <si>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</si>
  <si>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</si>
  <si>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</si>
  <si>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</si>
  <si>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</si>
  <si>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</si>
  <si>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</si>
  <si>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</si>
  <si>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</si>
  <si>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</si>
  <si>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</si>
  <si>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</si>
  <si>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</si>
  <si>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</si>
  <si>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</si>
  <si>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</si>
  <si>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</si>
  <si>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</si>
  <si>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</si>
  <si>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</si>
  <si>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</si>
  <si>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</si>
  <si>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</si>
  <si>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</si>
  <si>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</si>
  <si>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</si>
  <si>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</si>
  <si>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</si>
  <si>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</si>
  <si>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</si>
  <si>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</si>
  <si>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</si>
  <si>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</si>
  <si>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</si>
  <si>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</si>
  <si>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</si>
  <si>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</si>
  <si>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</si>
  <si>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</si>
  <si>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</si>
  <si>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</si>
  <si>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</si>
  <si>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</si>
  <si>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</si>
  <si>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</si>
  <si>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</si>
  <si>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</si>
  <si>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</si>
  <si>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</si>
  <si>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</si>
  <si>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</si>
  <si>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</si>
  <si>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</si>
  <si>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</si>
  <si>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</si>
  <si>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</si>
  <si>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</si>
  <si>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</si>
  <si>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</si>
  <si>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</si>
  <si>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</si>
  <si>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</si>
  <si>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</si>
  <si>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</si>
  <si>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</si>
  <si>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</si>
  <si>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</si>
  <si>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</si>
  <si>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</si>
  <si>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</si>
  <si>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</si>
  <si>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</si>
  <si>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</si>
  <si>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</si>
  <si>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</si>
  <si>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</si>
  <si>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</si>
  <si>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</si>
  <si>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</si>
  <si>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</si>
  <si>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</si>
  <si>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</si>
  <si>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</si>
  <si>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</si>
  <si>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</si>
  <si>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</si>
  <si>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</si>
  <si>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</si>
  <si>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</si>
  <si>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</si>
  <si>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</si>
  <si>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</si>
  <si>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</si>
  <si>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</si>
  <si>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</si>
  <si>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</si>
  <si>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</si>
  <si>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</si>
  <si>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</si>
  <si>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</si>
  <si>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</si>
  <si>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</si>
  <si>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</si>
  <si>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</si>
  <si>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</si>
  <si>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</si>
  <si>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</si>
  <si>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</si>
  <si>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</si>
  <si>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</si>
  <si>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</si>
  <si>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</si>
  <si>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</si>
  <si>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</si>
  <si>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</si>
  <si>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</si>
  <si>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</si>
  <si>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</si>
  <si>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</si>
  <si>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</si>
  <si>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</si>
  <si>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</si>
  <si>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</si>
  <si>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</si>
  <si>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</si>
  <si>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</si>
  <si>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</si>
  <si>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</si>
  <si>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</si>
  <si>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</si>
  <si>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</si>
  <si>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</si>
  <si>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</si>
  <si>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</si>
  <si>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</si>
  <si>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</si>
  <si>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</si>
  <si>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</si>
  <si>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</si>
  <si>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</si>
  <si>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</si>
  <si>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</si>
  <si>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</si>
  <si>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</si>
  <si>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</si>
  <si>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</si>
  <si>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</si>
  <si>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</si>
  <si>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</si>
  <si>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</si>
  <si>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</si>
  <si>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</si>
  <si>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</si>
  <si>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</si>
  <si>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</si>
  <si>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</si>
  <si>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</si>
  <si>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</si>
  <si>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</si>
  <si>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</si>
  <si>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</si>
  <si>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</si>
  <si>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</si>
  <si>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</si>
  <si>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</si>
  <si>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</si>
  <si>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</si>
  <si>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</si>
  <si>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</si>
  <si>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</si>
  <si>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</si>
  <si>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</si>
  <si>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</si>
  <si>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</si>
  <si>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</si>
  <si>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</si>
  <si>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</si>
  <si>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</si>
  <si>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</si>
  <si>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</si>
  <si>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</si>
  <si>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</si>
  <si>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</si>
  <si>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</si>
  <si>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</si>
  <si>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</si>
  <si>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</si>
  <si>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</si>
  <si>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</si>
  <si>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</si>
  <si>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</si>
  <si>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</si>
  <si>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</si>
  <si>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</si>
  <si>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</si>
  <si>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</si>
  <si>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</si>
  <si>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</si>
  <si>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</si>
  <si>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</si>
  <si>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</si>
  <si>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</si>
  <si>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</si>
  <si>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</si>
  <si>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</si>
  <si>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</si>
  <si>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</si>
  <si>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</si>
  <si>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</si>
  <si>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</si>
  <si>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</si>
  <si>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</si>
  <si>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</si>
  <si>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</si>
  <si>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</si>
  <si>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</si>
  <si>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</si>
  <si>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</si>
  <si>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</si>
  <si>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</si>
  <si>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</si>
  <si>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</si>
  <si>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</si>
  <si>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</si>
  <si>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</si>
  <si>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</si>
  <si>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</si>
  <si>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</si>
  <si>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</si>
  <si>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</si>
  <si>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</si>
  <si>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</si>
  <si>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</si>
  <si>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</si>
  <si>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</si>
  <si>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</si>
  <si>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</si>
  <si>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</si>
  <si>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</si>
  <si>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</si>
  <si>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</si>
  <si>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</si>
  <si>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</si>
  <si>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</si>
  <si>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</si>
  <si>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</si>
  <si>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</si>
  <si>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</si>
  <si>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</si>
  <si>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</si>
  <si>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</si>
  <si>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</si>
  <si>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</si>
  <si>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</si>
  <si>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</si>
  <si>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</si>
  <si>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</si>
  <si>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</si>
  <si>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</si>
  <si>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</si>
  <si>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</si>
  <si>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</si>
  <si>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</si>
  <si>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</si>
  <si>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</si>
  <si>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</si>
  <si>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</si>
  <si>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</si>
  <si>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</si>
  <si>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</si>
  <si>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</si>
  <si>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</si>
  <si>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</si>
  <si>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</si>
  <si>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</si>
  <si>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</si>
  <si>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</si>
  <si>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</si>
  <si>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</si>
  <si>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</si>
  <si>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</si>
  <si>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</si>
  <si>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</si>
  <si>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</si>
  <si>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</si>
  <si>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</si>
  <si>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</si>
  <si>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</si>
  <si>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</si>
  <si>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</si>
  <si>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</si>
  <si>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</si>
  <si>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</si>
  <si>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</si>
  <si>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</si>
  <si>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</si>
  <si>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</si>
  <si>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</si>
  <si>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</si>
  <si>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</si>
  <si>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</si>
  <si>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</si>
  <si>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</si>
  <si>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</si>
  <si>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</si>
  <si>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</si>
  <si>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</si>
  <si>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</si>
  <si>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</si>
  <si>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</si>
  <si>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</si>
  <si>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</si>
  <si>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</si>
  <si>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</si>
  <si>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</si>
  <si>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</si>
  <si>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</si>
  <si>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</si>
  <si>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</si>
  <si>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</si>
  <si>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</si>
  <si>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</si>
  <si>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</si>
  <si>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</si>
  <si>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</si>
  <si>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</si>
  <si>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</si>
  <si>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</si>
  <si>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</si>
  <si>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</si>
  <si>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</si>
  <si>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</si>
  <si>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</si>
  <si>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</si>
  <si>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</si>
  <si>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</si>
  <si>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</si>
  <si>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</si>
  <si>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</si>
  <si>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</si>
  <si>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</si>
  <si>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</si>
  <si>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</si>
  <si>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</si>
  <si>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</si>
  <si>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</si>
  <si>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</si>
  <si>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</si>
  <si>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</si>
  <si>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</si>
  <si>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</si>
  <si>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</si>
  <si>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</si>
  <si>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</si>
  <si>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</si>
  <si>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</si>
  <si>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</si>
  <si>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</si>
  <si>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</si>
  <si>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</si>
  <si>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</si>
  <si>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</si>
  <si>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</si>
  <si>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</si>
  <si>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</si>
  <si>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</si>
  <si>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</si>
  <si>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</si>
  <si>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</si>
  <si>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</si>
  <si>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</si>
  <si>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</si>
  <si>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</si>
  <si>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</si>
  <si>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</si>
  <si>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</si>
  <si>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</si>
  <si>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</si>
  <si>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</si>
  <si>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</si>
  <si>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</si>
  <si>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</si>
  <si>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</si>
  <si>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</si>
  <si>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</si>
  <si>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</si>
  <si>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</si>
  <si>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</si>
  <si>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</si>
  <si>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</si>
  <si>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</si>
  <si>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</si>
  <si>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</si>
  <si>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</si>
  <si>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</si>
  <si>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</si>
  <si>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</si>
  <si>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</si>
  <si>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</si>
  <si>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</si>
  <si>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</si>
  <si>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</si>
  <si>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</si>
  <si>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</si>
  <si>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</si>
  <si>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</si>
  <si>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</si>
  <si>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</si>
  <si>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</si>
  <si>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</si>
  <si>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</si>
  <si>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</si>
  <si>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</si>
  <si>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</si>
  <si>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</si>
  <si>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</si>
  <si>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</si>
  <si>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</si>
  <si>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</si>
  <si>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</si>
  <si>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</si>
  <si>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</si>
  <si>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</si>
  <si>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</si>
  <si>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</si>
  <si>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</si>
  <si>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</si>
  <si>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</si>
  <si>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</si>
  <si>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</si>
  <si>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</si>
  <si>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</si>
  <si>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</si>
  <si>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</si>
  <si>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</si>
  <si>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</si>
  <si>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</si>
  <si>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</si>
  <si>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</si>
  <si>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</si>
  <si>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</si>
  <si>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</si>
  <si>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</si>
  <si>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</si>
  <si>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</si>
  <si>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</si>
  <si>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</si>
  <si>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</si>
  <si>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</si>
  <si>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</si>
  <si>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</si>
  <si>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</si>
  <si>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</si>
  <si>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</si>
  <si>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</si>
  <si>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</si>
  <si>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</si>
  <si>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</si>
  <si>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</si>
  <si>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</si>
  <si>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</si>
  <si>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</si>
  <si>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</si>
  <si>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</si>
  <si>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</si>
  <si>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</si>
  <si>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</si>
  <si>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</si>
  <si>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</si>
  <si>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</si>
  <si>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</si>
  <si>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</si>
  <si>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</si>
  <si>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</si>
  <si>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</si>
  <si>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</si>
  <si>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</si>
  <si>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</si>
  <si>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</si>
  <si>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</si>
  <si>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</si>
  <si>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</si>
  <si>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</si>
  <si>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</si>
  <si>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</si>
  <si>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</si>
  <si>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</si>
  <si>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</si>
  <si>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</si>
  <si>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</si>
  <si>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</si>
  <si>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</si>
  <si>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</si>
  <si>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</si>
  <si>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</si>
  <si>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</si>
  <si>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</si>
  <si>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</si>
  <si>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</si>
  <si>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</si>
  <si>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</si>
  <si>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</si>
  <si>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</si>
  <si>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</si>
  <si>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</si>
  <si>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</si>
  <si>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</si>
  <si>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</si>
  <si>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</si>
  <si>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</si>
  <si>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</si>
  <si>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</si>
  <si>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</si>
  <si>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</si>
  <si>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</si>
  <si>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</si>
  <si>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</si>
  <si>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</si>
  <si>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</si>
  <si>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</si>
  <si>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</si>
  <si>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</si>
  <si>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</si>
  <si>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</si>
  <si>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</si>
  <si>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</si>
  <si>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</si>
  <si>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</si>
  <si>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</si>
  <si>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</si>
  <si>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</si>
  <si>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</si>
  <si>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</si>
  <si>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</si>
  <si>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</si>
  <si>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</si>
  <si>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</si>
  <si>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</si>
  <si>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</si>
  <si>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</si>
  <si>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</si>
  <si>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</si>
  <si>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</si>
  <si>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</si>
  <si>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</si>
  <si>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</si>
  <si>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</si>
  <si>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</si>
  <si>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</si>
  <si>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</si>
  <si>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</si>
  <si>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</si>
  <si>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</si>
  <si>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</si>
  <si>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</si>
  <si>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</si>
  <si>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</si>
  <si>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</si>
  <si>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</si>
  <si>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</si>
  <si>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</si>
  <si>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</si>
  <si>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</si>
  <si>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</si>
  <si>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</si>
  <si>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</si>
  <si>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</si>
  <si>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</si>
  <si>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</si>
  <si>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</si>
  <si>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</si>
  <si>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</si>
  <si>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</si>
  <si>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</si>
  <si>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</si>
  <si>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</si>
  <si>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</si>
  <si>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</si>
  <si>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</si>
  <si>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</si>
  <si>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</si>
  <si>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</si>
  <si>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</si>
  <si>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</si>
  <si>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</si>
  <si>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</si>
  <si>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</si>
  <si>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</si>
  <si>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</si>
  <si>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</si>
  <si>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</si>
  <si>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</si>
  <si>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</si>
  <si>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</si>
  <si>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</si>
  <si>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</si>
  <si>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</si>
  <si>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</si>
  <si>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</si>
  <si>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</si>
  <si>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</si>
  <si>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</si>
  <si>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</si>
  <si>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</si>
  <si>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</si>
  <si>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</si>
  <si>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</si>
  <si>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</si>
  <si>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</si>
  <si>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</si>
  <si>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</si>
  <si>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</si>
  <si>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</si>
  <si>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</si>
  <si>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</si>
  <si>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</si>
  <si>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</si>
  <si>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</si>
  <si>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</si>
  <si>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</si>
  <si>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</si>
  <si>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</si>
  <si>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</si>
  <si>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</si>
  <si>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</si>
  <si>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</si>
  <si>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</si>
  <si>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</si>
  <si>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</si>
  <si>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</si>
  <si>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</si>
  <si>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</si>
  <si>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</si>
  <si>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</si>
  <si>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</si>
  <si>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</si>
  <si>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</si>
  <si>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</si>
  <si>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</si>
  <si>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</si>
  <si>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</si>
  <si>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</si>
  <si>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</si>
  <si>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</si>
  <si>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</si>
  <si>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</si>
  <si>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</si>
  <si>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</si>
  <si>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</si>
  <si>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</si>
  <si>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</si>
  <si>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</si>
  <si>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</si>
  <si>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</si>
  <si>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</si>
  <si>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</si>
  <si>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</si>
  <si>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</si>
  <si>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</si>
  <si>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</si>
  <si>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</si>
  <si>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</si>
  <si>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</si>
  <si>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</si>
  <si>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</si>
  <si>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</si>
  <si>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</si>
  <si>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</si>
  <si>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</si>
  <si>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</si>
  <si>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</si>
  <si>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</si>
  <si>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</si>
  <si>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</si>
  <si>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</si>
  <si>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</si>
  <si>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</si>
  <si>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</si>
  <si>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</si>
  <si>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</si>
  <si>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</si>
  <si>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</si>
  <si>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</si>
  <si>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</si>
  <si>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</si>
  <si>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</si>
  <si>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</si>
  <si>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</si>
  <si>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</si>
  <si>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</si>
  <si>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</si>
  <si>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</si>
  <si>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</si>
  <si>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</si>
  <si>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</si>
  <si>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</si>
  <si>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</si>
  <si>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</si>
  <si>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</si>
  <si>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</si>
  <si>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</si>
  <si>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</si>
  <si>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</si>
  <si>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</si>
  <si>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</si>
  <si>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</si>
  <si>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</si>
  <si>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</si>
  <si>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</si>
  <si>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</si>
  <si>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</si>
  <si>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</si>
  <si>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</si>
  <si>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</si>
  <si>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</si>
  <si>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</si>
  <si>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</si>
  <si>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</si>
  <si>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</si>
  <si>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</si>
  <si>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</si>
  <si>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</si>
  <si>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</si>
  <si>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</si>
  <si>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</si>
  <si>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</si>
  <si>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</si>
  <si>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</si>
  <si>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</si>
  <si>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</si>
  <si>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</si>
  <si>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</si>
  <si>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</si>
  <si>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</si>
  <si>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</si>
  <si>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</si>
  <si>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</si>
  <si>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</si>
  <si>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</si>
  <si>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</si>
  <si>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</si>
  <si>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</si>
  <si>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</si>
  <si>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</si>
  <si>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</si>
  <si>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</si>
  <si>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</si>
  <si>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</si>
  <si>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</si>
  <si>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</si>
  <si>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</si>
  <si>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</si>
  <si>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</si>
  <si>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</si>
  <si>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</si>
  <si>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</si>
  <si>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</si>
  <si>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</si>
  <si>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</si>
  <si>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</si>
  <si>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</si>
  <si>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</si>
  <si>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</si>
  <si>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</si>
  <si>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</si>
  <si>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</si>
  <si>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</si>
  <si>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</si>
  <si>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</si>
  <si>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</si>
  <si>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</si>
  <si>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</si>
  <si>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</si>
  <si>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</si>
  <si>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</si>
  <si>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</si>
  <si>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</si>
  <si>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</si>
  <si>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</si>
  <si>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</si>
  <si>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</si>
  <si>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</si>
  <si>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</si>
  <si>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</si>
  <si>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</si>
  <si>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</si>
  <si>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</si>
  <si>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</si>
  <si>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</si>
  <si>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</si>
  <si>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</si>
  <si>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</si>
  <si>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</si>
  <si>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</si>
  <si>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</si>
  <si>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</si>
  <si>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</si>
  <si>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</si>
  <si>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</si>
  <si>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</si>
  <si>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</si>
  <si>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</si>
  <si>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</si>
  <si>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</si>
  <si>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</si>
  <si>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</si>
  <si>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</si>
  <si>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</si>
  <si>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</si>
  <si>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</si>
  <si>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</si>
  <si>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</si>
  <si>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</si>
  <si>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</si>
  <si>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</si>
  <si>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</si>
  <si>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</si>
  <si>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</si>
  <si>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</si>
  <si>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</si>
  <si>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</si>
  <si>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</si>
  <si>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</si>
  <si>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</si>
  <si>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</si>
  <si>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</si>
  <si>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</si>
  <si>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</si>
  <si>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</si>
  <si>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</si>
  <si>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</si>
  <si>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</si>
  <si>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</si>
  <si>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</si>
  <si>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</si>
  <si>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</si>
  <si>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</si>
  <si>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</si>
  <si>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</si>
  <si>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</si>
  <si>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</si>
  <si>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</si>
  <si>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</si>
  <si>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</si>
  <si>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</si>
  <si>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</si>
  <si>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</si>
  <si>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</si>
  <si>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</si>
  <si>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</si>
  <si>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</si>
  <si>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</si>
  <si>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</si>
  <si>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</si>
  <si>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</si>
  <si>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</si>
  <si>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</si>
  <si>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</si>
  <si>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</si>
  <si>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</si>
  <si>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</si>
  <si>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</si>
  <si>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</si>
  <si>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</si>
  <si>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</si>
  <si>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</si>
  <si>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</si>
  <si>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</si>
  <si>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</si>
  <si>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</si>
  <si>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</si>
  <si>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</si>
  <si>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</si>
  <si>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</si>
  <si>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</si>
  <si>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</si>
  <si>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</si>
  <si>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</si>
  <si>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</si>
  <si>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</si>
  <si>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</si>
  <si>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</si>
  <si>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</si>
  <si>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</si>
  <si>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</si>
  <si>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</si>
  <si>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</si>
  <si>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</si>
  <si>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</si>
  <si>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</si>
  <si>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</si>
  <si>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</si>
  <si>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</si>
  <si>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</si>
  <si>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</si>
  <si>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</si>
  <si>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</si>
  <si>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</si>
  <si>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</si>
  <si>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</si>
  <si>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</si>
  <si>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</si>
  <si>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</si>
  <si>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</si>
  <si>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</si>
  <si>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</si>
  <si>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</si>
  <si>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</si>
  <si>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</si>
  <si>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</si>
  <si>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</si>
  <si>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</si>
  <si>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</si>
  <si>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</si>
  <si>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</si>
  <si>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</si>
  <si>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</si>
  <si>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</si>
  <si>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</si>
  <si>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</si>
  <si>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</si>
  <si>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</si>
  <si>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</si>
  <si>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</si>
  <si>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</si>
  <si>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</si>
  <si>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</si>
  <si>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</si>
  <si>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</si>
  <si>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</si>
  <si>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</si>
  <si>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</si>
  <si>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</si>
  <si>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</si>
  <si>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</si>
  <si>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</si>
  <si>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</si>
  <si>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</si>
  <si>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</si>
  <si>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</si>
  <si>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</si>
  <si>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</si>
  <si>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</si>
  <si>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</si>
  <si>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</si>
  <si>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</si>
  <si>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</si>
  <si>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</si>
  <si>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</si>
  <si>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</si>
  <si>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</si>
  <si>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</si>
  <si>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</si>
  <si>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</si>
  <si>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</si>
  <si>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</si>
  <si>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</si>
  <si>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</si>
  <si>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</si>
  <si>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</si>
  <si>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</si>
  <si>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</si>
  <si>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</si>
  <si>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</si>
  <si>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</si>
  <si>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</si>
  <si>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</si>
  <si>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</si>
  <si>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</si>
  <si>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</si>
  <si>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</si>
  <si>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</si>
  <si>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</si>
  <si>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</si>
  <si>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</si>
  <si>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</si>
  <si>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</si>
  <si>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</si>
  <si>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</si>
  <si>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</si>
  <si>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</si>
  <si>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</si>
  <si>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</si>
  <si>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</si>
  <si>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</si>
  <si>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</si>
  <si>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</si>
  <si>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</si>
  <si>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</si>
  <si>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</si>
  <si>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</si>
  <si>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</si>
  <si>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</si>
  <si>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</si>
  <si>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</si>
  <si>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</si>
  <si>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</si>
  <si>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</si>
  <si>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</si>
  <si>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</si>
  <si>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</si>
  <si>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</si>
  <si>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</si>
  <si>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</si>
  <si>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</si>
  <si>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</si>
  <si>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</si>
  <si>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</si>
  <si>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</si>
  <si>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</si>
  <si>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</si>
  <si>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</si>
  <si>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</si>
  <si>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</si>
  <si>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</si>
  <si>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</si>
  <si>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</si>
  <si>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</si>
  <si>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</si>
  <si>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</si>
  <si>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</si>
  <si>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</si>
  <si>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</si>
  <si>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</si>
  <si>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</si>
  <si>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</si>
  <si>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</si>
  <si>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</si>
  <si>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</si>
  <si>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</si>
  <si>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</si>
  <si>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</si>
  <si>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</si>
  <si>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</si>
  <si>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</si>
  <si>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</si>
  <si>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</si>
  <si>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</si>
  <si>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</si>
  <si>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</si>
  <si>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</si>
  <si>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</si>
  <si>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</si>
  <si>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</si>
  <si>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</si>
  <si>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</si>
  <si>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</si>
  <si>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</si>
  <si>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</si>
  <si>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</si>
  <si>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</si>
  <si>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</si>
  <si>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</si>
  <si>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</si>
  <si>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</si>
  <si>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</si>
  <si>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</si>
  <si>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</si>
  <si>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</si>
  <si>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</si>
  <si>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</si>
  <si>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</si>
  <si>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</si>
  <si>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</si>
  <si>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</si>
  <si>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</si>
  <si>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</si>
  <si>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</si>
  <si>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</si>
  <si>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</si>
  <si>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</si>
  <si>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</si>
  <si>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</si>
  <si>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</si>
  <si>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</si>
  <si>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</si>
  <si>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</si>
  <si>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</si>
  <si>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</si>
  <si>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</si>
  <si>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</si>
  <si>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</si>
  <si>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</si>
  <si>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</si>
  <si>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</si>
  <si>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</si>
  <si>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</si>
  <si>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</si>
  <si>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</si>
  <si>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</si>
  <si>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</si>
  <si>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</si>
  <si>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</si>
  <si>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</si>
  <si>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</si>
  <si>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</si>
  <si>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</si>
  <si>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</si>
  <si>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</si>
  <si>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</si>
  <si>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</si>
  <si>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</si>
  <si>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</si>
  <si>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</si>
  <si>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</si>
  <si>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</si>
  <si>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</si>
  <si>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</si>
  <si>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</si>
  <si>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</si>
  <si>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</si>
  <si>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</si>
  <si>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</si>
  <si>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</si>
  <si>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</si>
  <si>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</si>
  <si>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</si>
  <si>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</si>
  <si>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</si>
  <si>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</si>
  <si>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</si>
  <si>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</si>
  <si>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</si>
  <si>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</si>
  <si>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</si>
  <si>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</si>
  <si>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</si>
  <si>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</si>
  <si>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</si>
  <si>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</si>
  <si>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</si>
  <si>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</si>
  <si>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</si>
  <si>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</si>
  <si>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</si>
  <si>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</si>
  <si>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</si>
  <si>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</si>
  <si>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</si>
  <si>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</si>
  <si>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</si>
  <si>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</si>
  <si>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</si>
  <si>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</si>
  <si>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</si>
  <si>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</si>
  <si>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</si>
  <si>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</si>
  <si>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</si>
  <si>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</si>
  <si>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</si>
  <si>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</si>
  <si>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</si>
  <si>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</si>
  <si>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</si>
  <si>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</si>
  <si>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</si>
  <si>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</si>
  <si>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</si>
  <si>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</si>
  <si>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</si>
  <si>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</si>
  <si>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</si>
  <si>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</si>
  <si>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</si>
  <si>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</si>
  <si>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</si>
  <si>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</si>
  <si>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</si>
  <si>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</si>
  <si>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</si>
  <si>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</si>
  <si>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</si>
  <si>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</si>
  <si>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</si>
  <si>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</si>
  <si>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</si>
  <si>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</si>
  <si>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</si>
  <si>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</si>
  <si>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</si>
  <si>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</si>
  <si>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</si>
  <si>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</si>
  <si>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</si>
  <si>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</si>
  <si>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</si>
  <si>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</si>
  <si>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</si>
  <si>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</si>
  <si>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</si>
  <si>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</si>
  <si>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</si>
  <si>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</si>
  <si>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</si>
  <si>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</si>
  <si>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</si>
  <si>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</si>
  <si>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</si>
  <si>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</si>
  <si>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</si>
  <si>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</si>
  <si>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</si>
  <si>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</si>
  <si>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</si>
  <si>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</si>
  <si>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</si>
  <si>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</si>
  <si>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</si>
  <si>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</si>
  <si>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</si>
  <si>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</si>
  <si>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</si>
  <si>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</si>
  <si>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</si>
  <si>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</si>
  <si>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</si>
  <si>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</si>
  <si>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</si>
  <si>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</si>
  <si>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</si>
  <si>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</si>
  <si>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</si>
  <si>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</si>
  <si>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</si>
  <si>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</si>
  <si>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</si>
  <si>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</si>
  <si>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</si>
  <si>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</si>
  <si>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</si>
  <si>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</si>
  <si>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</si>
  <si>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</si>
  <si>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</si>
  <si>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</si>
  <si>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</si>
  <si>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</si>
  <si>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</si>
  <si>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</si>
  <si>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</si>
  <si>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</si>
  <si>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</si>
  <si>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</si>
  <si>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</si>
  <si>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</si>
  <si>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</si>
  <si>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</si>
  <si>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</si>
  <si>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</si>
  <si>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</si>
  <si>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</si>
  <si>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</si>
  <si>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</si>
  <si>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</si>
  <si>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</si>
  <si>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</si>
  <si>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</si>
  <si>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</si>
  <si>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</si>
  <si>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</si>
  <si>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</si>
  <si>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</si>
  <si>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</si>
  <si>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</si>
  <si>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</si>
  <si>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</si>
  <si>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</si>
  <si>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</si>
  <si>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</si>
  <si>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</si>
  <si>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</si>
  <si>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</si>
  <si>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</si>
  <si>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</si>
  <si>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</si>
  <si>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</si>
  <si>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</si>
  <si>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</si>
  <si>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</si>
  <si>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</si>
  <si>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</si>
  <si>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</si>
  <si>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</si>
  <si>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</si>
  <si>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</si>
  <si>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</si>
  <si>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</si>
  <si>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</si>
  <si>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</si>
  <si>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</si>
  <si>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</si>
  <si>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</si>
  <si>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</si>
  <si>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</si>
  <si>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</si>
  <si>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</si>
  <si>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</si>
  <si>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</si>
  <si>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</si>
  <si>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</si>
  <si>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</si>
  <si>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</si>
  <si>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</si>
  <si>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</si>
  <si>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</si>
  <si>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</si>
  <si>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</si>
  <si>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</si>
  <si>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</si>
  <si>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</si>
  <si>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</si>
  <si>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</si>
  <si>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</si>
  <si>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</si>
  <si>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</si>
  <si>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</si>
  <si>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</si>
  <si>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</si>
  <si>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</si>
  <si>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</si>
  <si>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</si>
  <si>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</si>
  <si>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</si>
  <si>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</si>
  <si>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</si>
  <si>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</si>
  <si>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</si>
  <si>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</si>
  <si>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</si>
  <si>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</si>
  <si>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</si>
  <si>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</si>
  <si>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</si>
  <si>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</si>
  <si>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</si>
  <si>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</si>
  <si>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</si>
  <si>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</si>
  <si>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</si>
  <si>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</si>
  <si>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</si>
  <si>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</si>
  <si>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</si>
  <si>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</si>
  <si>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</si>
  <si>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</si>
  <si>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</si>
  <si>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</si>
  <si>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</si>
  <si>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</si>
  <si>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</si>
  <si>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</si>
  <si>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</si>
  <si>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</si>
  <si>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</si>
  <si>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</si>
  <si>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</si>
  <si>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</si>
  <si>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</si>
  <si>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</si>
  <si>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</si>
  <si>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</si>
  <si>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</si>
  <si>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</si>
  <si>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</si>
  <si>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</si>
  <si>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</si>
  <si>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</si>
  <si>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</si>
  <si>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</si>
  <si>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</si>
  <si>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</si>
  <si>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</si>
  <si>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</si>
  <si>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</si>
  <si>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</si>
  <si>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</si>
  <si>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</si>
  <si>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</si>
  <si>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</si>
  <si>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</si>
  <si>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</si>
  <si>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</si>
  <si>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</si>
  <si>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</si>
  <si>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</si>
  <si>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</si>
  <si>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</si>
  <si>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</si>
  <si>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</si>
  <si>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</si>
  <si>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</si>
  <si>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</si>
  <si>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</si>
  <si>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</si>
  <si>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</si>
  <si>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</si>
  <si>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</si>
  <si>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</si>
  <si>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</si>
  <si>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</si>
  <si>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</si>
  <si>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</si>
  <si>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</si>
  <si>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</si>
  <si>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</si>
  <si>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</si>
  <si>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</si>
  <si>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</si>
  <si>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</si>
  <si>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</si>
  <si>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</si>
  <si>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</si>
  <si>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</si>
  <si>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</si>
  <si>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</si>
  <si>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</si>
  <si>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</si>
  <si>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</si>
  <si>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</si>
  <si>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</si>
  <si>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</si>
  <si>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</si>
  <si>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</si>
  <si>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</si>
  <si>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</si>
  <si>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</si>
  <si>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</si>
  <si>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</si>
  <si>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</si>
  <si>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</si>
  <si>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</si>
  <si>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</si>
  <si>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</si>
  <si>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</si>
  <si>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</si>
  <si>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</si>
  <si>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</si>
  <si>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</si>
  <si>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</si>
  <si>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</si>
  <si>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</si>
  <si>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</si>
  <si>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</si>
  <si>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</si>
  <si>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</si>
  <si>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</si>
  <si>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</si>
  <si>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</si>
  <si>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</si>
  <si>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</si>
  <si>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</si>
  <si>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</si>
  <si>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</si>
  <si>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</si>
  <si>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</si>
  <si>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</si>
  <si>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</si>
  <si>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</si>
  <si>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</si>
  <si>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</si>
  <si>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</si>
  <si>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</si>
  <si>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</si>
  <si>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</si>
  <si>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</si>
  <si>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</si>
  <si>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</si>
  <si>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</si>
  <si>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</si>
  <si>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</si>
  <si>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</si>
  <si>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</si>
  <si>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</si>
  <si>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</si>
  <si>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</si>
  <si>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</si>
  <si>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</si>
  <si>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</si>
  <si>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</si>
  <si>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</si>
  <si>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</si>
  <si>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</si>
  <si>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</si>
  <si>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</si>
  <si>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</si>
  <si>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</si>
  <si>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</si>
  <si>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</si>
  <si>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</si>
  <si>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</si>
  <si>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</si>
  <si>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</si>
  <si>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</si>
  <si>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</si>
  <si>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</si>
  <si>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</si>
  <si>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</si>
  <si>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</si>
  <si>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</si>
  <si>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</si>
  <si>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</si>
  <si>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</si>
  <si>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</si>
  <si>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</si>
  <si>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</si>
  <si>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</si>
  <si>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</si>
  <si>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</si>
  <si>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</si>
  <si>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</si>
  <si>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</si>
  <si>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</si>
  <si>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</si>
  <si>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</si>
  <si>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</si>
  <si>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</si>
  <si>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</si>
  <si>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</si>
  <si>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</si>
  <si>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</si>
  <si>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</si>
  <si>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</si>
  <si>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</si>
  <si>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</si>
  <si>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</si>
  <si>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</si>
  <si>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</si>
  <si>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</si>
  <si>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</si>
  <si>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</si>
  <si>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</si>
  <si>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</si>
  <si>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</si>
  <si>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</si>
  <si>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</si>
  <si>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</si>
  <si>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</si>
  <si>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</si>
  <si>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</si>
  <si>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</si>
  <si>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</si>
  <si>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</si>
  <si>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</si>
  <si>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</si>
  <si>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</si>
  <si>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</si>
  <si>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</si>
  <si>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</si>
  <si>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</si>
  <si>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</si>
  <si>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</si>
  <si>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</si>
  <si>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</si>
  <si>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</si>
  <si>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</si>
  <si>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</si>
  <si>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</si>
  <si>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</si>
  <si>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</si>
  <si>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</si>
  <si>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</si>
  <si>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</si>
  <si>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</si>
  <si>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</si>
  <si>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</si>
  <si>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</si>
  <si>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</si>
  <si>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</si>
  <si>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</si>
  <si>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</si>
  <si>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</si>
  <si>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</si>
  <si>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</si>
  <si>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</si>
  <si>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</si>
  <si>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</si>
  <si>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</si>
  <si>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</si>
  <si>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</si>
  <si>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</si>
  <si>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</si>
  <si>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</si>
  <si>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</si>
  <si>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</si>
  <si>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</si>
  <si>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</si>
  <si>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</si>
  <si>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</si>
  <si>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</si>
  <si>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</si>
  <si>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</si>
  <si>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</si>
  <si>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</si>
  <si>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</si>
  <si>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</si>
  <si>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</si>
  <si>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</si>
  <si>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</si>
  <si>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</si>
  <si>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</si>
  <si>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</si>
  <si>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</si>
  <si>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</si>
  <si>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</si>
  <si>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</si>
  <si>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</si>
  <si>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</si>
  <si>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</si>
  <si>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</si>
  <si>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</si>
  <si>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</si>
  <si>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</si>
  <si>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</si>
  <si>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</si>
  <si>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</si>
  <si>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</si>
  <si>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</si>
  <si>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</si>
  <si>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</si>
  <si>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</si>
  <si>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</si>
  <si>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</si>
  <si>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</si>
  <si>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</si>
  <si>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</si>
  <si>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</si>
  <si>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</si>
  <si>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</si>
  <si>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</si>
  <si>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</si>
  <si>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</si>
  <si>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</si>
  <si>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</si>
  <si>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</si>
  <si>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</si>
  <si>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</si>
  <si>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</si>
  <si>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</si>
  <si>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</si>
  <si>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</si>
  <si>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</si>
  <si>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</si>
  <si>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</si>
  <si>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</si>
  <si>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</si>
  <si>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</si>
  <si>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</si>
  <si>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</si>
  <si>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</si>
  <si>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</si>
  <si>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</si>
  <si>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</si>
  <si>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</si>
  <si>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</si>
  <si>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</si>
  <si>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</si>
  <si>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</si>
  <si>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</si>
  <si>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</si>
  <si>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</si>
  <si>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</si>
  <si>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</si>
  <si>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</si>
  <si>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</si>
  <si>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</si>
  <si>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</si>
  <si>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</si>
  <si>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</si>
  <si>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</si>
  <si>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</si>
  <si>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</si>
  <si>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</si>
  <si>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</si>
  <si>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</si>
  <si>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</si>
  <si>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</si>
  <si>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</si>
  <si>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</si>
  <si>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</si>
  <si>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</si>
  <si>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</si>
  <si>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</si>
  <si>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</si>
  <si>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</si>
  <si>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</si>
  <si>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</si>
  <si>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</si>
  <si>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</si>
  <si>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</si>
  <si>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</si>
  <si>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</si>
  <si>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</si>
  <si>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</si>
  <si>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</si>
  <si>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</si>
  <si>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</si>
  <si>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</si>
  <si>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</si>
  <si>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</si>
  <si>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</si>
  <si>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</si>
  <si>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</si>
  <si>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</si>
  <si>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</si>
  <si>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</si>
  <si>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</si>
  <si>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</si>
  <si>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</si>
  <si>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</si>
  <si>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</si>
  <si>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</si>
  <si>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</si>
  <si>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</si>
  <si>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</si>
  <si>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</si>
  <si>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</si>
  <si>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</si>
  <si>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</si>
  <si>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</si>
  <si>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</si>
  <si>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</si>
  <si>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</si>
  <si>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</si>
  <si>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</si>
  <si>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</si>
  <si>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</si>
  <si>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</si>
  <si>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</si>
  <si>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</si>
  <si>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</si>
  <si>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</si>
  <si>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</si>
  <si>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</si>
  <si>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</si>
  <si>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</si>
  <si>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</si>
  <si>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</si>
  <si>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</si>
  <si>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</si>
  <si>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</si>
  <si>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</si>
  <si>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</si>
  <si>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</si>
  <si>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</si>
  <si>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</si>
  <si>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</si>
  <si>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</si>
  <si>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</si>
  <si>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</si>
  <si>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</si>
  <si>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</si>
  <si>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</si>
  <si>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</si>
  <si>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</si>
  <si>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</si>
  <si>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</si>
  <si>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</si>
  <si>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</si>
  <si>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</si>
  <si>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</si>
  <si>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</si>
  <si>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</si>
  <si>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</si>
  <si>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</si>
  <si>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</si>
  <si>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</si>
  <si>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</si>
  <si>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</si>
  <si>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</si>
  <si>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</si>
  <si>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</si>
  <si>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</si>
  <si>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</si>
  <si>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</si>
  <si>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</si>
  <si>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</si>
  <si>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</si>
  <si>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</si>
  <si>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</si>
  <si>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</si>
  <si>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</si>
  <si>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</si>
  <si>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</si>
  <si>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</si>
  <si>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</si>
  <si>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</si>
  <si>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</si>
  <si>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</si>
  <si>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</si>
  <si>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</si>
  <si>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</si>
  <si>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</si>
  <si>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</si>
  <si>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</si>
  <si>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</si>
  <si>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</si>
  <si>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</si>
  <si>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</si>
  <si>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</si>
  <si>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</si>
  <si>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</si>
  <si>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</si>
  <si>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</si>
  <si>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</si>
  <si>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</si>
  <si>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</si>
  <si>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</si>
  <si>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</si>
  <si>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</si>
  <si>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</si>
  <si>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</si>
  <si>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</si>
  <si>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</si>
  <si>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</si>
  <si>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</si>
  <si>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</si>
  <si>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</si>
  <si>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</si>
  <si>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</si>
  <si>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</si>
  <si>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</si>
  <si>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</si>
  <si>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</si>
  <si>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</si>
  <si>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</si>
  <si>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</si>
  <si>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</si>
  <si>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</si>
  <si>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</si>
  <si>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</si>
  <si>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</si>
  <si>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</si>
  <si>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</si>
  <si>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</si>
  <si>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</si>
  <si>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</si>
  <si>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</si>
  <si>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</si>
  <si>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</si>
  <si>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</si>
  <si>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</si>
  <si>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</si>
  <si>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</si>
  <si>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</si>
  <si>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</si>
  <si>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</si>
  <si>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</si>
  <si>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</si>
  <si>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</si>
  <si>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</si>
  <si>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</si>
  <si>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</si>
  <si>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</si>
  <si>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</si>
  <si>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</si>
  <si>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</si>
  <si>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</si>
  <si>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</si>
  <si>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</si>
  <si>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</si>
  <si>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</si>
  <si>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</si>
  <si>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</si>
  <si>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</si>
  <si>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</si>
  <si>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</si>
  <si>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</si>
  <si>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</si>
  <si>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</si>
  <si>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</si>
  <si>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</si>
  <si>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</si>
  <si>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</si>
  <si>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</si>
  <si>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</si>
  <si>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</si>
  <si>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</si>
  <si>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</si>
  <si>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</si>
  <si>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</si>
  <si>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</si>
  <si>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</si>
  <si>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</si>
  <si>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</si>
  <si>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</si>
  <si>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</si>
  <si>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</si>
  <si>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</si>
  <si>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</si>
  <si>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</si>
  <si>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</si>
  <si>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</si>
  <si>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</si>
  <si>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</si>
  <si>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</si>
  <si>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</si>
  <si>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</si>
  <si>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</si>
  <si>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</si>
  <si>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</si>
  <si>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</si>
  <si>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</si>
  <si>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</si>
  <si>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</si>
  <si>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</si>
  <si>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</si>
  <si>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</si>
  <si>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</si>
  <si>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</si>
  <si>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</si>
  <si>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</si>
  <si>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</si>
  <si>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</si>
  <si>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</si>
  <si>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</si>
  <si>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</si>
  <si>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</si>
  <si>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</si>
  <si>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</si>
  <si>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</si>
  <si>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</si>
  <si>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</si>
  <si>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</si>
  <si>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</si>
  <si>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</si>
  <si>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</si>
  <si>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</si>
  <si>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</si>
  <si>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</si>
  <si>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</si>
  <si>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</si>
  <si>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</si>
  <si>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</si>
  <si>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</si>
  <si>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</si>
  <si>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</si>
  <si>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</si>
  <si>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</si>
  <si>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</si>
  <si>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</si>
  <si>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</si>
  <si>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</si>
  <si>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</si>
  <si>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</si>
  <si>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</si>
  <si>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</si>
  <si>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</si>
  <si>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</si>
  <si>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</si>
  <si>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</si>
  <si>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</si>
  <si>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</si>
  <si>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</si>
  <si>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</si>
  <si>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</si>
  <si>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</si>
  <si>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</si>
  <si>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</si>
  <si>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</si>
  <si>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</si>
  <si>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</si>
  <si>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</si>
  <si>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</si>
  <si>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</si>
  <si>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</si>
  <si>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</si>
  <si>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</si>
  <si>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</si>
  <si>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</si>
  <si>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</si>
  <si>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</si>
  <si>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</si>
  <si>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</si>
  <si>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</si>
  <si>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</si>
  <si>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</si>
  <si>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</si>
  <si>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</si>
  <si>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</si>
  <si>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</si>
  <si>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</si>
  <si>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</si>
  <si>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</si>
  <si>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</si>
  <si>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</si>
  <si>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</si>
  <si>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</si>
  <si>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</si>
  <si>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</si>
  <si>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</si>
  <si>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</si>
  <si>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</si>
  <si>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</si>
  <si>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</si>
  <si>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</si>
  <si>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</si>
  <si>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</si>
  <si>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</si>
  <si>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</si>
  <si>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</si>
  <si>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</si>
  <si>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</si>
  <si>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</si>
  <si>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</si>
  <si>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</si>
  <si>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</si>
  <si>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</si>
  <si>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</si>
  <si>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</si>
  <si>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</si>
  <si>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</si>
  <si>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</si>
  <si>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</si>
  <si>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</si>
  <si>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</si>
  <si>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</si>
  <si>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</si>
  <si>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</si>
  <si>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</si>
  <si>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</si>
  <si>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</si>
  <si>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</si>
  <si>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</si>
  <si>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</si>
  <si>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</si>
  <si>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</si>
  <si>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</si>
  <si>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</si>
  <si>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</si>
  <si>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</si>
  <si>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</si>
  <si>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</si>
  <si>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</si>
  <si>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</si>
  <si>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</si>
  <si>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</si>
  <si>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</si>
  <si>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</si>
  <si>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</si>
  <si>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</si>
  <si>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</si>
  <si>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</si>
  <si>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</si>
  <si>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</si>
  <si>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</si>
  <si>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</si>
  <si>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</si>
  <si>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</si>
  <si>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</si>
  <si>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</si>
  <si>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</si>
  <si>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</si>
  <si>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</si>
  <si>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</si>
  <si>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</si>
  <si>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</si>
  <si>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</si>
  <si>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</si>
  <si>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</si>
  <si>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</si>
  <si>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</si>
  <si>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</si>
  <si>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</si>
  <si>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</si>
  <si>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</si>
  <si>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</si>
  <si>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</si>
  <si>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</si>
  <si>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</si>
  <si>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</si>
  <si>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</si>
  <si>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</si>
  <si>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</si>
  <si>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</si>
  <si>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</si>
  <si>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</si>
  <si>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</si>
  <si>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</si>
  <si>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</si>
  <si>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</si>
  <si>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</si>
  <si>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</si>
  <si>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</si>
  <si>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</si>
  <si>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</si>
  <si>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</si>
  <si>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</si>
  <si>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</si>
  <si>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</si>
  <si>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</si>
  <si>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</si>
  <si>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</si>
  <si>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</si>
  <si>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</si>
  <si>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</si>
  <si>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</si>
  <si>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</si>
  <si>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</si>
  <si>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</si>
  <si>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</si>
  <si>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</si>
  <si>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</si>
  <si>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</si>
  <si>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</si>
  <si>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</si>
  <si>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</si>
  <si>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</si>
  <si>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</si>
  <si>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</si>
  <si>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20 Min</t>
  </si>
  <si>
    <t>sceco cut in area after HUB site restored site still down team on the way check localy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</si>
  <si>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</si>
  <si>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</si>
  <si>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</si>
  <si>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</si>
  <si>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</si>
  <si>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</si>
  <si>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</si>
  <si>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</si>
  <si>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</si>
  <si>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</si>
  <si>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PCM-20251120-00001680</t>
  </si>
  <si>
    <t>EM Team on the way ETA: 40 Mins</t>
  </si>
  <si>
    <t>PCM-20251120-00001602</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</si>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</sst>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7" totalsRowShown="0" headerRowDxfId="48" dataDxfId="47" headerRowBorderDxfId="45" tableBorderDxfId="46" totalsRowBorderDxfId="44">
  <autoFilter ref="A1:L4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9" totalsRowShown="0" headerRowDxfId="31" dataDxfId="30" headerRowBorderDxfId="28" tableBorderDxfId="29">
  <autoFilter ref="A1:L1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tabSelected="1" workbookViewId="0">
      <selection activeCell="A3" sqref="A3:XFD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318.78096805555833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45981.72939375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45981.72939375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45981.72939375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45981.72939375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45981.729393981484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45981.729393981484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45981.729393981484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45981.729393981484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45981.729393981484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45981.729393981484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45981.729393981484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45981.729393981484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45981.729393981484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45981.729393981484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45981.729393981484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45981.729393981484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45981.729393981484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45981.729393981484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45981.729393981484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45981.729393981484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45981.729393981484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45981.729393981484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45981.729393981484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45981.729393981484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45981.729393981484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45981.729393981484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45981.729393981484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45981.729393981484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45981.729393981484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45981.729393981484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45981.729393981484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45981.729393981484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45981.729393981484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45981.729393981484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45981.729393981484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45981.729393981484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45981.729393981484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45981.729393981484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45981.729393981484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45981.729393981484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45981.729393981484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45981.729393981484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45981.729393981484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45981.729393981484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45981.729393981484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45981.729393981484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45981.729393981484</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45981.729393981484</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45981.729393981484</v>
      </c>
      <c r="H51" s="143"/>
      <c r="I51" s="141" t="str">
        <f>IFERROR(VLOOKUP(D51,DB!A:F,6,0),"")</f>
        <v/>
      </c>
      <c r="J51" s="141" t="str">
        <f>IFERROR(VLOOKUP(D51,DB!A:G,7,0),"")</f>
        <v/>
      </c>
      <c r="K51" s="145"/>
      <c r="L51" s="146" t="str">
        <f>IFERROR(VLOOKUP(D51,DB!A:I,9,0),"")</f>
        <v/>
      </c>
    </row>
    <row r="52" spans="1:12" ht="15" customHeight="1">
      <c r="A52" s="147"/>
      <c r="B52" s="134" t="str">
        <f>IFERROR(VLOOKUP(D52,DB!A:K,11,0),"")</f>
        <v/>
      </c>
      <c r="C52" s="134"/>
      <c r="D52" s="148"/>
      <c r="E52" s="135"/>
      <c r="F52" s="136"/>
      <c r="G52" s="137">
        <f ca="1">IFERROR(NOW()-F52,"-")</f>
        <v>45981.729393981484</v>
      </c>
      <c r="H52" s="136"/>
      <c r="I52" s="134" t="str">
        <f>IFERROR(VLOOKUP(D52,DB!A:F,6,0),"")</f>
        <v/>
      </c>
      <c r="J52" s="134" t="str">
        <f>IFERROR(VLOOKUP(D52,DB!A:G,7,0),"")</f>
        <v/>
      </c>
      <c r="K52" s="138"/>
      <c r="L52" s="139" t="str">
        <f>IFERROR(VLOOKUP(D52,DB!A:I,9,0),"")</f>
        <v/>
      </c>
    </row>
  </sheetData>
  <customSheetViews>
    <customSheetView guid="{F6042A99-DD27-4453-835D-0834D95730CC}" filter="1" showAutoFilter="1">
      <pageMargins left="0" right="0" top="0" bottom="0" header="0" footer="0"/>
      <autoFilter ref="B1:M1" xr:uid="{6291E0C6-D4F6-42AE-B859-2994DCB6FCF7}"/>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156.729556018523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45981.729393981484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45981.729393981484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45981.729393981484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45981.729393981484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45981.729393981484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45981.729393981484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45981.729393981484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45981.729393981484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45981.729393981484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45981.729393981484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45981.729393981484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45981.729393981484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45981.729393981484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45981.729393981484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45981.729393981484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45981.729393981484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45981.729393981484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45981.729393981484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45981.729393981484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45981.729393981484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45981.729393981484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45981.729393981484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45981.729393981484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45981.729393981484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45981.729393981484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45981.729393981484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45981.729393981484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45981.729393981484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45981.729393981484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45981.729393981484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45981.729393981484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45981.729393981484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45981.729393981484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45981.729393981484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45981.729393981484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45981.729393981484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45981.729393981484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45981.729393981484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45981.729393981484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45981.729393981484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45981.729393981484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45981.729393981484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45981.729393981484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45981.729393981484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45981.729393981484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45981.729393981484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45981.729393981484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45981.729393981484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45981.729393981484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45981.729393981484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45981.729393981484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45981.729393981484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45981.729393981484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45981.729393981484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45981.729393981484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45981.729393981484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45981.729393981484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45981.729393981484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45981.729393981484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45981.729393981484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45981.729393981484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45981.729393981484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45981.729393981484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45981.729393981484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45981.729393981484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45981.729393981484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45981.729393981484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45981.729393981484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45981.729393981484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45981.729393981484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45981.729393981484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45981.729393981484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45981.729393981484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45981.729393981484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45981.729393981484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45981.729393981484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45981.729393981484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45981.729393981484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45981.729393981484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45981.729393981484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45981.729393981484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45981.729393981484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45981.729393981484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45981.729393981484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45981.729393981484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45981.729393981484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45981.729393981484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45981.729393981484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45981.729393981484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45981.729393981484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45981.729393981484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45981.729393981484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45981.729393981484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45981.729393981484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45981.729393981484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45981.729393981484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45981.729393981484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45981.729393981484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45981.729393981484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45981.729393981484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45981.729393981484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45981.729393981484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45981.729393981484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45981.729393981484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45981.729393981484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45981.729393981484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45981.729393981484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45981.729393981484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45981.729393981484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45981.729393981484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45981.729393981484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45981.729393981484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45981.729393981484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45981.729393981484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45981.729393981484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45981.729393981484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45981.729393981484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45981.729393981484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45981.729393981484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45981.729393981484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45981.729393981484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45981.729393981484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45981.729393981484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45981.729393981484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45981.729393981484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45981.729393981484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45981.729393981484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45981.729393981484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45981.729393981484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45981.729393981484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45981.729393981484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45981.729393981484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45981.729393981484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45981.729393981484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45981.729393981484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45981.729393981484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45981.729393981484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45981.729393981484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45981.729393981484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45981.729393981484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45981.729393981484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45981.729393981484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45981.729393981484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45981.729393981484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45981.729393981484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45981.729393981484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45981.729393981484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45981.729393981484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45981.729393981484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45981.729393981484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45981.729393981484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45981.729393981484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45981.729393981484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45981.729393981484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45981.729393981484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45981.729393981484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45981.729393981484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45981.729393981484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45981.729393981484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45981.729393981484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45981.729393981484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45981.729393981484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45981.729393981484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45981.729393981484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45981.729393981484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45981.729393981484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45981.729393981484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45981.729393981484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45981.729393981484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45981.729393981484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45981.729393981484</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45981.729393981484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45981.729393981484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45981.729393981484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45981.729393981484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45981.729393981484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45981.729393981484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45981.729393981484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45981.729393981484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45981.729393981484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45981.729393981484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45981.729393981484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45981.729393981484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45981.729393981484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45981.729393981484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45981.729393981484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45981.729393981484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45981.729393981484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45981.729393981484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45981.729393981484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45981.729393981484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45981.729393981484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45981.729393981484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45981.729393981484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45981.729393981484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45981.729393981484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45981.729393981484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45981.729393981484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45981.729393981484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45981.729393981484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45981.729393981484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45981.729393981484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45981.729393981484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45981.729393981484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45981.729393981484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45981.729393981484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45981.729393981484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45981.729393981484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45981.729393981484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45981.729393981484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45981.729393981484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45981.729393981484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45981.729393981484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45981.729393981484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45981.729393981484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45981.729393981484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45981.729393981484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45981.729393981484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45981.729393981484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45981.729393981484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45981.729393981484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45981.729393981484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45981.729393981484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45981.729393981484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45981.729393981484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45981.729393981484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45981.729393981484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45981.729393981484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45981.729393981484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45981.729393981484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45981.729393981484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45981.729393981484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45981.729393981484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45981.729393981484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45981.729393981484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45981.729393981484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45981.729393981484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45981.729393981484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45981.729393981484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45981.729393981484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45981.729393981484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45981.729393981484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45981.729393981484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45981.729393981484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45981.729393981484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45981.729393981484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45981.729393981484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45981.729393981484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45981.729393981484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45981.729393981484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45981.729393981484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45981.729393981484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45981.729393981484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45981.729393981484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45981.729393981484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45981.729393981484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45981.729393981484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45981.729393981484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45981.729393981484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45981.729393981484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45981.729393981484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45981.729393981484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45981.729393981484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45981.729393981484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45981.729393981484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45981.729393981484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45981.729393981484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45981.729393981484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45981.729393981484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45981.729393981484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45981.729393981484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45981.729393981484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45981.729393981484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45981.729393981484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45981.729393981484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45981.729393981484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45981.729393981484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45981.729393981484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45981.729393981484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45981.729393981484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45981.729393981484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45981.729393981484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45981.729393981484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45981.729393981484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45981.729393981484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45981.729393981484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45981.729393981484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45981.729393981484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45981.729393981484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45981.729393981484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45981.729393981484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45981.729393981484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45981.729393981484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45981.729393981484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45981.729393981484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45981.729393981484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45981.729393981484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45981.729393981484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45981.729393981484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45981.729393981484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45981.729393981484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45981.729393981484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45981.729393981484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45981.729393981484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45981.729393981484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45981.729393981484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45981.729393981484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45981.729393981484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45981.729393981484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45981.729393981484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45981.729393981484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45981.729393981484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45981.729393981484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45981.729393981484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45981.729393981484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45981.729393981484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45981.729393981484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45981.729393981484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45981.729393981484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45981.729393981484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45981.729393981484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45981.729393981484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45981.729393981484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45981.729393981484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45981.729393981484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45981.729393981484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45981.729393981484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45981.729393981484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45981.729393981484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45981.729393981484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45981.729393981484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45981.729393981484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45981.729393981484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45981.729393981484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45981.729393981484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45981.729393981484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45981.729393981484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45981.729393981484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45981.729393981484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45981.729393981484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45981.729393981484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45981.729393981484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45981.729393981484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45981.729393981484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45981.729393981484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45981.729393981484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45981.729393981484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45981.729393981484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45981.729393981484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45981.729393981484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45981.729393981484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45981.729393981484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45981.729393981484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45981.729393981484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45981.729393981484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45981.729393981484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45981.729393981484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45981.729393981484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45981.729393981484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45981.729393981484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45981.729393981484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45981.729393981484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45981.729393981484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45981.729393981484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45981.729393981484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45981.729393981484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45981.729393981484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45981.729393981484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45981.729393981484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45981.729393981484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45981.729393981484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45981.729393981484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45981.729393981484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45981.729393981484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45981.729393981484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45981.729393981484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45981.729393981484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45981.729393981484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45981.729393981484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45981.729393981484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45981.729393981484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45981.729393981484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45981.729393981484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45981.729393981484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45981.729393981484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45981.729393981484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45981.729393981484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45981.729393981484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45981.729393981484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45981.729393981484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45981.729393981484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45981.729393981484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45981.729393981484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45981.729393981484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45981.729393981484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45981.729393981484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45981.729393981484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45981.729393981484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45981.729393981484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45981.729393981484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45981.729393981484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45981.729393981484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45981.729393981484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45981.729393981484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45981.729393981484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45981.729393981484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45981.729393981484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45981.729393981484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45981.729393981484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45981.729393981484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45981.729393981484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45981.729393981484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45981.729393981484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45981.729393981484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45981.729393981484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45981.729393981484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45981.729393981484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45981.729393981484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45981.729393981484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45981.729393981484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45981.729393981484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45981.729393981484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45981.729393981484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45981.729393981484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45981.729393981484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45981.729393981484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45981.729393981484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45981.729393981484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45981.729393981484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45981.729393981484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45981.729393981484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45981.729393981484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45981.729393981484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45981.729393981484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45981.729393981484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45981.729393981484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45981.729393981484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45981.729393981484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45981.729393981484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45981.729393981484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45981.729393981484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45981.729393981484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45981.729393981484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45981.729393981484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45981.729393981484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45981.729393981484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45981.729393981484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45981.729393981484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45981.729393981484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45981.729393981484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45981.729393981484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45981.729393981484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45981.729393981484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45981.729393981484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45981.729393981484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45981.729393981484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45981.729393981484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45981.729393981484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45981.729393981484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45981.729393981484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45981.729393981484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45981.729393981484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45981.729393981484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45981.729393981484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45981.729393981484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45981.729393981484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45981.729393981484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45981.729393981484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45981.729393981484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45981.729393981484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45981.729393981484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45981.729393981484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45981.729393981484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45981.729393981484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45981.729393981484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45981.729393981484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45981.729393981484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45981.729393981484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45981.729393981484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45981.729393981484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45981.729393981484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45981.729393981484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45981.729393981484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45981.729393981484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45981.729393981484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45981.729393981484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45981.729393981484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45981.729393981484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45981.729393981484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45981.729393981484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45981.729393981484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45981.729393981484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45981.729393981484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45981.729393981484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45981.729393981484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45981.729393981484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45981.729393981484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45981.729393981484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45981.729393981484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45981.729393981484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45981.729393981484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45981.729393981484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45981.729393981484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45981.729393981484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45981.729393981484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45981.729393981484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45981.729393981484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45981.729393981484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45981.729393981484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45981.729393981484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45981.729393981484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45981.729393981484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45981.729393981484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45981.729393981484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45981.729393981484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45981.729393981484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45981.729393981484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45981.729393981484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45981.729393981484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45981.729393981484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45981.729393981484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45981.729393981484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45981.729393981484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45981.729393981484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45981.729393981484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45981.729393981484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45981.729393981484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45981.729393981484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45981.729393981484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45981.729393981484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45981.729393981484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45981.729393981484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45981.729393981484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45981.729393981484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45981.729393981484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45981.729393981484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45981.729393981484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45981.729393981484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45981.729393981484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45981.729393981484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45981.729393981484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45981.729393981484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45981.729393981484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45981.729393981484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45981.729393981484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45981.729393981484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45981.729393981484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45981.729393981484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45981.729393981484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45981.729393981484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45981.729393981484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45981.729393981484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45981.729393981484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45981.729393981484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45981.729393981484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45981.729393981484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45981.729393981484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45981.729393981484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45981.729393981484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45981.729393981484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45981.729393981484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45981.729393981484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45981.729393981484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45981.729393981484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45981.729393981484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45981.729393981484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45981.729393981484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45981.729393981484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45981.729393981484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45981.729393981484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45981.729393981484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45981.729393981484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45981.729393981484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45981.729393981484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45981.729393981484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45981.729393981484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45981.729393981484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45981.729393981484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45981.729393981484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45981.729393981484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45981.729393981484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45981.729393981484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45981.729393981484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45981.729393981484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45981.729393981484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45981.729393981484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45981.729393981484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45981.729393981484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45981.729393981484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45981.729393981484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45981.729393981484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45981.729393981484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45981.729393981484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45981.729393981484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45981.729393981484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45981.729393981484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45981.729393981484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45981.729393981484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45981.729393981484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45981.729393981484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45981.729393981484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45981.729393981484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45981.729393981484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45981.729393981484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45981.729393981484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45981.729393981484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45981.729393981484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45981.729393981484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45981.729393981484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45981.729393981484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45981.729393981484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45981.729393981484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45981.729393981484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45981.729393981484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45981.729393981484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45981.729393981484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45981.729393981484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45981.729393981484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45981.729393981484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45981.729393981484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45981.729393981484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45981.729393981484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45981.729393981484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45981.729393981484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45981.729393981484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45981.729393981484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45981.729393981484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45981.729393981484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45981.729393981484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45981.729393981484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45981.729393981484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45981.729393981484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45981.729393981484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45981.729393981484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45981.729393981484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45981.729393981484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45981.729393981484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45981.729393981484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45981.729393981484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45981.729393981484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45981.729393981484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45981.729393981484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45981.729393981484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45981.729393981484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45981.729393981484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45981.729393981484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45981.729393981484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45981.729393981484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45981.729393981484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45981.729393981484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45981.729393981484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45981.729393981484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45981.729393981484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45981.729393981484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45981.729393981484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45981.729393981484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45981.729393981484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45981.729393981484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45981.729393981484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45981.729393981484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45981.729393981484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45981.729393981484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45981.729393981484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45981.729393981484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45981.729393981484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45981.729393981484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45981.729393981484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45981.729393981484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45981.729393981484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45981.729393981484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45981.729393981484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45981.729393981484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45981.729393981484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45981.729393981484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45981.729393981484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45981.729393981484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45981.729393981484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45981.729393981484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45981.729393981484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45981.729393981484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45981.729393981484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45981.729393981484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45981.729393981484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45981.729393981484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45981.729393981484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45981.729393981484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45981.729393981484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45981.729393981484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45981.729393981484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45981.729393981484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45981.729393981484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45981.729393981484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45981.729393981484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45981.729393981484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45981.729393981484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45981.729393981484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45981.729393981484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45981.729393981484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45981.729393981484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45981.729393981484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45981.729393981484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45981.729393981484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45981.729393981484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45981.729393981484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45981.729393981484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45981.729393981484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45981.729393981484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45981.729393981484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45981.729393981484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45981.729393981484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45981.729393981484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45981.729393981484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45981.729393981484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45981.729393981484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45981.729393981484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45981.729393981484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45981.729393981484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45981.729393981484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45981.729393981484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45981.729393981484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45981.729393981484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45981.729393981484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45981.729393981484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45981.729393981484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45981.729393981484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45981.729393981484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45981.729393981484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45981.729393981484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45981.729393981484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45981.729393981484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45981.729393981484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45981.729393981484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45981.729393981484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45981.729393981484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45981.729393981484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45981.729393981484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45981.729393981484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45981.729393981484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45981.729393981484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45981.729393981484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45981.729393981484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45981.729393981484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45981.729393981484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45981.729393981484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45981.729393981484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45981.729393981484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45981.729393981484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45981.729393981484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45981.729393981484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45981.729393981484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45981.729393981484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45981.729393981484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45981.729393981484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45981.729393981484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45981.729393981484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45981.729393981484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45981.729393981484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45981.729393981484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45981.729393981484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45981.729393981484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45981.729393981484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45981.729393981484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45981.729393981484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45981.729393981484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45981.729393981484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45981.729393981484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45981.729393981484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45981.729393981484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45981.729393981484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45981.729393981484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45981.729393981484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45981.729393981484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45981.729393981484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45981.729393981484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45981.729393981484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45981.729393981484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45981.729393981484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45981.729393981484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45981.729393981484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45981.729393981484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45981.729393981484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45981.729393981484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45981.729393981484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45981.729393981484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45981.729393981484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45981.729393981484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45981.729393981484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45981.729393981484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45981.729393981484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45981.729393981484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45981.729393981484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45981.729393981484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45981.729393981484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45981.729393981484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45981.729393981484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45981.729393981484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45981.729393981484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45981.729393981484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45981.729393981484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45981.729393981484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45981.729393981484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45981.729393981484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45981.729393981484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45981.729393981484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45981.729393981484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45981.729393981484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45981.729393981484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45981.729393981484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45981.729393981484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45981.729393981484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45981.729393981484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45981.729393981484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45981.729393981484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45981.729393981484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45981.729393981484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45981.729393981484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45981.729393981484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45981.729393981484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45981.729393981484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45981.729393981484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45981.729393981484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45981.729393981484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45981.729393981484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45981.729393981484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45981.729393981484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45981.729393981484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45981.729393981484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45981.729393981484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45981.729393981484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45981.729393981484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45981.729393981484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45981.729393981484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45981.729393981484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45981.729393981484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45981.729393981484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45981.729393981484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45981.729393981484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45981.729393981484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45981.729393981484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45981.729393981484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45981.729393981484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45981.729393981484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45981.729393981484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45981.729393981484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45981.729393981484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45981.729393981484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45981.729393981484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45981.729393981484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45981.729393981484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45981.729393981484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45981.729393981484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45981.729393981484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45981.729393981484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45981.729393981484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45981.729393981484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45981.729393981484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45981.729393981484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45981.729393981484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45981.729393981484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45981.729393981484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45981.729393981484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45981.729393981484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45981.729393981484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45981.729393981484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45981.729393981484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45981.729393981484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45981.729393981484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45981.729393981484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45981.729393981484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45981.729393981484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45981.729393981484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45981.729393981484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45981.729393981484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45981.729393981484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45981.729393981484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45981.729393981484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45981.729393981484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45981.729393981484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45981.729393981484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45981.729393981484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45981.729393981484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45981.729393981484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45981.729393981484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45981.729393981484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45981.729393981484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45981.729393981484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45981.729393981484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45981.729393981484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45981.729393981484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45981.729393981484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45981.729393981484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45981.729393981484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45981.729393981484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45981.729393981484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45981.729393981484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45981.729393981484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45981.729393981484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45981.729393981484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45981.729393981484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45981.729393981484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45981.729393981484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45981.729393981484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45981.729393981484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45981.729393981484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45981.729393981484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45981.729393981484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45981.729393981484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45981.729393981484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45981.729393981484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45981.729393981484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45981.729393981484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45981.729393981484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45981.729393981484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45981.729393981484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45981.729393981484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45981.729393981484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45981.729393981484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45981.729393981484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45981.729393981484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45981.729393981484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45981.729393981484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45981.729393981484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45981.729393981484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45981.729393981484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45981.729393981484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45981.729393981484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45981.729393981484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45981.729393981484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45981.729393981484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45981.729393981484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45981.729393981484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45981.729393981484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45981.729393981484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45981.729393981484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45981.729393981484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45981.729393981484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45981.729393981484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45981.729393981484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45981.729393981484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45981.729393981484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45981.729393981484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45981.729393981484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45981.729393981484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45981.729393981484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45981.729393981484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45981.729393981484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45981.729393981484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45981.729393981484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45981.729393981484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45981.729393981484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45981.729393981484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45981.729393981484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45981.729393981484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45981.729393981484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45981.729393981484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45981.729393981484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45981.729393981484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45981.729393981484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45981.729393981484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45981.729393981484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45981.729393981484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45981.729393981484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45981.729393981484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45981.729393981484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45981.729393981484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45981.729393981484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45981.729393981484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45981.729393981484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45981.729393981484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45981.729393981484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45981.729393981484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45981.729393981484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45981.729393981484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45981.729393981484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45981.729393981484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45981.729393981484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45981.729393981484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45981.729393981484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45981.729393981484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45981.729393981484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45981.729393981484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45981.729393981484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45981.729393981484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45981.729393981484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45981.729393981484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45981.729393981484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45981.729393981484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45981.729393981484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45981.729393981484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45981.729393981484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45981.729393981484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45981.729393981484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45981.729393981484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45981.729393981484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45981.729393981484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45981.729393981484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45981.729393981484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45981.729393981484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45981.729393981484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45981.729393981484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45981.729393981484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45981.729393981484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45981.729393981484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45981.729393981484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45981.729393981484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45981.729393981484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45981.729393981484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45981.729393981484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45981.729393981484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45981.729393981484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45981.729393981484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45981.729393981484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45981.729393981484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45981.729393981484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45981.729393981484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45981.729393981484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45981.729393981484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45981.729393981484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45981.729393981484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45981.729393981484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45981.729393981484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45981.729393981484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45981.729393981484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45981.729393981484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45981.729393981484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45981.729393981484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45981.729393981484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45981.729393981484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45981.729393981484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45981.729393981484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45981.729393981484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45981.729393981484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45981.729393981484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45981.729393981484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45981.729393981484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45981.729393981484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45981.729393981484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45981.729393981484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45981.729393981484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45981.729393981484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45981.729393981484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45981.729393981484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45981.729393981484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45981.729393981484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45981.729393981484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45981.729393981484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45981.729393981484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45981.729393981484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45981.729393981484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45981.729393981484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45981.729393981484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45981.729393981484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45981.729393981484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45981.729393981484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45981.729393981484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45981.729393981484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45981.729393981484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45981.729393981484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45981.729393981484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45981.729393981484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45981.729393981484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45981.729393981484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45981.729393981484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45981.729393981484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45981.729393981484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45981.729393981484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45981.729393981484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45981.729393981484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45981.729393981484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45981.729393981484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45981.729393981484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45981.729393981484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45981.729393981484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45981.729393981484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45981.729393981484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45981.729393981484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45981.729393981484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45981.729393981484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45981.729393981484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45981.729393981484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45981.729393981484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45981.729393981484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45981.729393981484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45981.729393981484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45981.729393981484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45981.729393981484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45981.729393981484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45981.729393981484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45981.729393981484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45981.729393981484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45981.729393981484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45981.729393981484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45981.729393981484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45981.729393981484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45981.729393981484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45981.729393981484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45981.729393981484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45981.729393981484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45981.729393981484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45981.729393981484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45981.729393981484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45981.729393981484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45981.729393981484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45981.729393981484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45981.729393981484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45981.729393981484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45981.729393981484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45981.729393981484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45981.729393981484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45981.729393981484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45981.729393981484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45981.729393981484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45981.729393981484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45981.729393981484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45981.729393981484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45981.729393981484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45981.729393981484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45981.729393981484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45981.729393981484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45981.729393981484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45981.729393981484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45981.729393981484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45981.729393981484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45981.729393981484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45981.729393981484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45981.729393981484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45981.729393981484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45981.729393981484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45981.729393981484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45981.729393981484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45981.729393981484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45981.729393981484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45981.729393981484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45981.729393981484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45981.729393981484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45981.729393981484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45981.729393981484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45981.729393981484</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278.24867638888827</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38770</v>
      </c>
      <c r="E3" s="94" t="s">
        <v>39021</v>
      </c>
      <c r="F3" s="95"/>
      <c r="G3" s="96">
        <f t="shared" ref="G3:G37" ca="1" si="0">IFERROR(NOW()-F3,"")</f>
        <v>45981.729393981484</v>
      </c>
      <c r="H3" s="95">
        <v>45981.682905092595</v>
      </c>
      <c r="I3" s="113" t="str">
        <f>IFERROR(VLOOKUP(D3,DB!A:F,6,0),"")</f>
        <v>Generator-SG</v>
      </c>
      <c r="J3" s="113" t="str">
        <f>IFERROR(VLOOKUP(D3,DB!A:G,7,0),"")</f>
        <v>No BB Shifted</v>
      </c>
      <c r="K3" s="97" t="s">
        <v>39109</v>
      </c>
      <c r="L3" s="91" t="str">
        <f>IFERROR(VLOOKUP(D3,DB!A:I,9,0),"")</f>
        <v>Latis</v>
      </c>
    </row>
    <row r="4" spans="1:16" ht="30" customHeight="1">
      <c r="A4" s="113" t="s">
        <v>39108</v>
      </c>
      <c r="B4" s="113" t="str">
        <f>IFERROR(VLOOKUP(D4,DB!A:K,11,0),"")</f>
        <v>R4</v>
      </c>
      <c r="C4" s="93">
        <v>2</v>
      </c>
      <c r="D4" s="91" t="s">
        <v>35173</v>
      </c>
      <c r="E4" s="94"/>
      <c r="F4" s="95"/>
      <c r="G4" s="96">
        <f t="shared" ca="1" si="0"/>
        <v>45981.729393981484</v>
      </c>
      <c r="H4" s="95">
        <v>45981.342361111114</v>
      </c>
      <c r="I4" s="113" t="str">
        <f>IFERROR(VLOOKUP(D4,DB!A:F,6,0),"")</f>
        <v>SCECO</v>
      </c>
      <c r="J4" s="113" t="str">
        <f>IFERROR(VLOOKUP(D4,DB!A:G,7,0),"")</f>
        <v>Dead</v>
      </c>
      <c r="K4" s="97" t="s">
        <v>39110</v>
      </c>
      <c r="L4" s="91" t="str">
        <f>IFERROR(VLOOKUP(D4,DB!A:I,9,0),"")</f>
        <v>Latis</v>
      </c>
    </row>
    <row r="5" spans="1:16" ht="15" customHeight="1">
      <c r="A5" s="113"/>
      <c r="B5" s="113" t="str">
        <f>IFERROR(VLOOKUP(D5,DB!A:K,11,0),"")</f>
        <v/>
      </c>
      <c r="C5" s="93"/>
      <c r="D5" s="91"/>
      <c r="E5" s="94"/>
      <c r="F5" s="95"/>
      <c r="G5" s="96">
        <f t="shared" ca="1" si="0"/>
        <v>45981.729393981484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45981.729393981484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45981.729393981484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45981.729393981484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45981.729393981484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45981.729393981484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45981.729393981484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45981.729393981484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45981.729393981484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45981.729393981484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45981.729393981484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45981.729393981484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45981.729393981484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45981.729393981484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45981.729393981484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45981.729393981484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45981.729393981484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45981.729393981484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45981.729393981484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45981.729393981484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45981.729393981484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45981.729393981484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45981.729393981484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45981.729393981484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45981.729393981484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45981.729393981484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45981.729393981484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45981.729393981484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45981.729393981484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45981.729393981484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45981.729393981484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45981.729393981484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45981.729393981484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45981.729393981484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45981.729393981484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45981.729393981484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45981.729393981484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45981.729393981484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45981.729393981484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45981.729393981484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45981.729393981484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45981.729393981484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45981.729393981484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45981.729393981484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45981.729393981484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45981.729393981484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45981.729393981484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45981.729393981484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45981.729393981484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45981.729393981484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45981.729393981484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45981.729393981484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45981.729393981484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45981.729393981484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45981.729393981484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45981.729393981484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45981.729393981484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45981.729393981484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45981.729393981484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45981.729393981484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45981.729393981484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45981.729393981484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45981.729393981484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45981.729393981484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45981.729393981484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45981.729393981484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45981.729393981484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45981.729393981484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45981.729393981484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45981.729393981484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45981.729393981484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45981.729393981484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45981.729393981484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45981.729393981484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45981.729393981484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45981.729393981484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45981.729393981484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45981.729393981484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45981.729393981484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45981.729393981484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45981.729393981484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45981.729393981484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45981.729393981484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45981.729393981484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45981.729393981484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45981.729393981484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45981.729393981484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45981.729393981484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45981.729393981484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45981.729393981484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45981.729393981484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45981.729393981484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45981.729393981484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45981.729393981484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45981.729393981484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45981.729393981484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45981.729393981484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45981.729393981484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45981.729393981484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45981.729393981484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45981.729393981484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45981.729393981484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45981.729393981484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45981.729393981484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45981.729393981484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45981.729393981484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45981.729393981484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45981.729393981484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45981.729393981484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45981.729393981484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45981.729393981484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45981.729393981484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45981.729393981484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45981.729393981484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45981.729393981484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45981.729393981484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45981.729393981484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45981.729393981484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45981.729393981484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45981.729393981484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45981.729393981484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45981.729393981484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45981.729393981484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45981.729393981484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45981.729393981484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45981.729393981484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45981.729393981484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45981.729393981484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45981.729393981484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45981.729393981484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45981.729393981484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45981.729393981484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45981.729393981484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45981.729393981484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45981.729393981484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45981.729393981484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45981.729393981484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45981.729393981484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45981.729393981484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45981.729393981484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45981.729393981484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45981.729393981484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45981.729393981484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45981.729393981484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45981.729393981484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45981.729393981484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45981.729393981484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45981.729393981484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45981.729393981484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45981.729393981484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45981.729393981484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45981.729393981484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45981.729393981484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45981.729393981484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45981.729393981484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45981.729393981484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45981.729393981484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45981.729393981484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45981.729393981484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45981.729393981484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45981.729393981484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45981.729393981484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45981.729393981484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45981.729393981484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45981.729393981484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45981.729393981484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45981.729393981484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45981.729393981484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45981.729393981484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45981.729393981484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45981.729393981484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45981.729393981484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45981.729393981484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45981.729393981484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45981.729393981484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45981.729393981484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45981.729393981484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45981.729393981484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45981.729393981484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45981.729393981484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45981.729393981484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45981.729393981484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45981.729393981484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45981.729393981484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45981.729393981484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45981.729393981484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45981.729393981484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45981.729393981484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45981.729393981484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45981.729393981484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45981.729393981484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45981.729393981484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45981.729393981484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45981.729393981484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45981.729393981484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45981.729393981484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45981.729393981484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45981.729393981484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45981.729393981484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45981.729393981484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45981.729393981484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45981.729393981484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45981.729393981484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45981.729393981484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45981.729393981484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45981.729393981484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45981.729393981484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45981.729393981484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45981.729393981484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45981.729393981484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45981.729393981484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45981.729393981484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45981.729393981484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45981.729393981484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45981.729393981484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45981.729393981484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45981.729393981484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45981.729393981484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45981.729393981484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45981.729393981484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45981.729393981484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45981.729393981484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45981.729393981484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45981.729393981484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45981.729393981484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45981.729393981484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45981.729393981484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45981.729393981484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45981.729393981484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45981.729393981484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45981.729393981484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45981.729393981484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45981.729393981484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45981.729393981484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45981.729393981484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45981.729393981484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45981.729393981484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45981.729393981484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45981.729393981484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45981.729393981484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45981.729393981484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45981.729393981484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45981.729393981484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45981.729393981484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45981.729393981484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45981.729393981484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45981.729393981484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45981.729393981484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45981.729393981484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45981.729393981484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45981.729393981484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45981.729393981484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45981.729393981484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45981.729393981484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45981.729393981484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45981.729393981484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45981.729393981484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45981.729393981484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45981.729393981484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45981.729393981484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45981.729393981484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45981.729393981484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45981.729393981484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45981.729393981484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45981.729393981484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45981.729393981484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45981.729393981484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45981.729393981484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45981.729393981484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45981.729393981484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45981.729393981484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45981.729393981484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45981.729393981484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45981.729393981484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45981.729393981484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45981.729393981484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45981.729393981484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45981.729393981484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45981.729393981484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45981.729393981484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45981.729393981484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45981.729393981484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45981.729393981484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45981.729393981484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45981.729393981484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45981.729393981484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45981.729393981484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45981.729393981484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45981.729393981484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45981.729393981484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45981.729393981484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45981.729393981484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45981.729393981484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45981.729393981484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45981.729393981484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45981.729393981484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45981.729393981484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45981.729393981484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45981.729393981484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45981.729393981484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45981.729393981484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45981.729393981484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45981.729393981484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45981.729393981484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45981.729393981484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45981.729393981484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45981.729393981484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45981.729393981484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45981.729393981484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45981.729393981484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45981.729393981484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45981.729393981484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45981.729393981484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45981.729393981484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45981.729393981484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45981.729393981484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45981.729393981484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45981.729393981484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45981.729393981484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45981.729393981484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45981.729393981484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45981.729393981484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45981.729393981484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45981.729393981484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45981.729393981484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45981.729393981484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45981.729393981484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45981.729393981484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45981.729393981484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45981.729393981484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45981.729393981484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45981.729393981484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45981.729393981484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45981.729393981484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45981.729393981484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45981.729393981484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45981.729393981484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45981.729393981484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45981.729393981484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45981.729393981484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45981.729393981484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45981.729393981484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45981.729393981484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45981.729393981484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45981.729393981484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45981.729393981484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45981.729393981484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45981.729393981484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45981.729393981484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45981.729393981484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45981.729393981484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45981.729393981484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45981.729393981484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21" ca="1" si="6">IFERROR(NOW()-F358,"")</f>
        <v>45981.729393981484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45981.729393981484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45981.729393981484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45981.729393981484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45981.729393981484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45981.729393981484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45981.729393981484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45981.729393981484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45981.729393981484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45981.729393981484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45981.729393981484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45981.729393981484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45981.729393981484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45981.729393981484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45981.729393981484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45981.729393981484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45981.729393981484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45981.729393981484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45981.729393981484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45981.729393981484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45981.729393981484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45981.729393981484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45981.729393981484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45981.729393981484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45981.729393981484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45981.729393981484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45981.729393981484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45981.729393981484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45981.729393981484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45981.729393981484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45981.729393981484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45981.729393981484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45981.729393981484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45981.729393981484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45981.729393981484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45981.729393981484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45981.729393981484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45981.729393981484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45981.729393981484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45981.729393981484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45981.729393981484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45981.729393981484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45981.729393981484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45981.729393981484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45981.729393981484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45981.729393981484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45981.729393981484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45981.729393981484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45981.729393981484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45981.729393981484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45981.729393981484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45981.729393981484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45981.729393981484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45981.729393981484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45981.729393981484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45981.729393981484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45981.729393981484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45981.729393981484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45981.729393981484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45981.729393981484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45981.729393981484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45981.729393981484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45981.729393981484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45981.729393981484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ref="G422:G467" ca="1" si="7">IFERROR(NOW()-F422,"")</f>
        <v>45981.729393981484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45981.729393981484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45981.729393981484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45981.729393981484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45981.729393981484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45981.729393981484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45981.729393981484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45981.729393981484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45981.729393981484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45981.729393981484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45981.729393981484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45981.729393981484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45981.729393981484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45981.729393981484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45981.729393981484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45981.729393981484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45981.729393981484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45981.729393981484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45981.729393981484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45981.729393981484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45981.729393981484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45981.729393981484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45981.729393981484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45981.729393981484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45981.729393981484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45981.729393981484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45981.729393981484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45981.729393981484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45981.729393981484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45981.729393981484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45981.729393981484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45981.729393981484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45981.729393981484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45981.729393981484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45981.729393981484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45981.729393981484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45981.729393981484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45981.729393981484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45981.729393981484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45981.729393981484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45981.729393981484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45981.729393981484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45981.729393981484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45981.729393981484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45981.729393981484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45981.729393981484</v>
      </c>
      <c r="H467" s="95"/>
      <c r="I467" s="113" t="str">
        <f>IFERROR(VLOOKUP(D467,DB!A:F,6,0),"")</f>
        <v/>
      </c>
      <c r="J467" s="113" t="str">
        <f>IFERROR(VLOOKUP(D467,DB!A:G,7,0),"")</f>
        <v/>
      </c>
      <c r="K467" s="97"/>
      <c r="L467" s="91" t="str">
        <f>IFERROR(VLOOKUP(D467,DB!A:I,9,0),"")</f>
        <v/>
      </c>
    </row>
  </sheetData>
  <dataValidations count="2">
    <dataValidation allowBlank="1" showInputMessage="1" showErrorMessage="1" sqref="E1" xr:uid="{A4F81451-56CC-4543-9497-104C4E44EE4B}"/>
    <dataValidation type="list" allowBlank="1" showInputMessage="1" showErrorMessage="1" sqref="E2:E4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1"/>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89.897333796296152</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55.540516666667827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33.068282870372059</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4.2145907407466439</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0.35609537037089467</v>
      </c>
      <c r="H6" s="128">
        <v>45981.360798611109</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38273</v>
      </c>
      <c r="E7" s="109" t="s">
        <v>39021</v>
      </c>
      <c r="F7" s="128">
        <v>45981.71702546296</v>
      </c>
      <c r="G7" s="111">
        <f ca="1">IFERROR(NOW()-F7,"")</f>
        <v>1.2368518524453975E-2</v>
      </c>
      <c r="H7" s="128">
        <v>45981.710775462961</v>
      </c>
      <c r="I7" s="109" t="str">
        <f>IFERROR(VLOOKUP(D7,DB!A:F,6,0),"")</f>
        <v>SCECO</v>
      </c>
      <c r="J7" s="109" t="str">
        <f>IFERROR(VLOOKUP(D7,DB!A:G,7,0),"")</f>
        <v>Haj Removal</v>
      </c>
      <c r="K7" s="109" t="s">
        <v>39122</v>
      </c>
      <c r="L7" s="109" t="str">
        <f>IFERROR(VLOOKUP(D7,DB!A:I,9,0),"")</f>
        <v>Latis</v>
      </c>
    </row>
    <row r="8" spans="1:13">
      <c r="A8" s="109" t="s">
        <v>39123</v>
      </c>
      <c r="B8" s="109" t="str">
        <f>IFERROR(VLOOKUP(D8,DB!A:K,11,0),"")</f>
        <v>R5</v>
      </c>
      <c r="C8" s="109">
        <v>1</v>
      </c>
      <c r="D8" s="109" t="s">
        <v>37772</v>
      </c>
      <c r="E8" s="109" t="s">
        <v>39021</v>
      </c>
      <c r="F8" s="128">
        <v>45981.68346064815</v>
      </c>
      <c r="G8" s="111">
        <f ca="1">IFERROR(NOW()-F8,"")</f>
        <v>4.5933333334687632E-2</v>
      </c>
      <c r="H8" s="128">
        <v>45981.671655092592</v>
      </c>
      <c r="I8" s="109" t="str">
        <f>IFERROR(VLOOKUP(D8,DB!A:F,6,0),"")</f>
        <v>SCECO</v>
      </c>
      <c r="J8" s="109" t="str">
        <f>IFERROR(VLOOKUP(D8,DB!A:G,7,0),"")</f>
        <v>Dead</v>
      </c>
      <c r="K8" s="109" t="s">
        <v>39124</v>
      </c>
      <c r="L8" s="109" t="str">
        <f>IFERROR(VLOOKUP(D8,DB!A:I,9,0),"")</f>
        <v>Latis</v>
      </c>
    </row>
    <row r="9" spans="1:13">
      <c r="A9" s="109"/>
      <c r="B9" s="109" t="str">
        <f>IFERROR(VLOOKUP(D9,DB!A:K,11,0),"")</f>
        <v/>
      </c>
      <c r="C9" s="109"/>
      <c r="D9" s="109"/>
      <c r="E9" s="109"/>
      <c r="F9" s="109"/>
      <c r="G9" s="111">
        <f ca="1">IFERROR(NOW()-F9,"")</f>
        <v>45981.729393981484</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45981.729393981484</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45981.729393981484</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45981.729393981484</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45981.729393981484</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45981.729393981484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45981.729393981484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45981.729393981484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45981.729393981484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45981.729393981484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45981.729393981484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45981.729393981484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45981.729393981484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45981.729393981484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45981.729393981484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45981.729393981484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45981.729393981484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45981.729393981484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45981.729393981484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45981.729393981484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45981.729393981484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45981.729393981484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45981.729393981484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45981.729393981484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45981.729393981484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45981.729393981484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45981.729393981484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45981.729393981484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45981.729393981484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45981.729393981484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45981.729393981484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45981.729393981484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45981.729393981484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45981.729393981484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45981.729393981484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45981.729393981484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45981.729393981484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45981.729393981484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45981.729393981484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45981.729393981484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45981.729393981484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45981.729393981484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45981.729393981484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45981.729393981484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45981.729393981484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45981.729393981484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45981.729393981484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45981.729393981484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45981.729393981484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45981.729393981484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45981.729393981484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45981.729393981484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45981.729393981484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45981.729393981484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45981.729393981484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45981.729393981484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45981.729393981484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45981.729393981484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45981.729393981484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45981.729393981484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45981.729393981484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45981.729393981484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45981.729393981484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45981.729393981484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45981.729393981484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45981.729393981484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45981.729393981484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45981.729393981484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45981.729393981484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45981.729393981484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45981.729393981484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45981.729393981484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45981.729393981484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45981.729393981484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45981.729393981484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45981.729393981484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45981.729393981484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45981.729393981484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45981.729393981484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45981.729393981484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45981.729393981484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45981.729393981484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45981.729393981484</v>
      </c>
      <c r="H91" s="109"/>
      <c r="I91" s="109" t="str">
        <f>IFERROR(VLOOKUP(D91,DB!A:F,6,0),"")</f>
        <v/>
      </c>
      <c r="J91" s="109" t="str">
        <f>IFERROR(VLOOKUP(D91,DB!A:G,7,0),"")</f>
        <v/>
      </c>
      <c r="K91" s="109"/>
      <c r="L91" s="109" t="str">
        <f>IFERROR(VLOOKUP(D91,DB!A:I,9,0),"")</f>
        <v/>
      </c>
    </row>
    <row r="92" spans="1:12">
      <c r="A92" s="131"/>
      <c r="B92" s="131" t="str">
        <f>IFERROR(VLOOKUP(D92,DB!A:K,11,0),"")</f>
        <v/>
      </c>
      <c r="C92" s="131"/>
      <c r="D92" s="131"/>
      <c r="E92" s="131"/>
      <c r="F92" s="132"/>
      <c r="G92" s="111">
        <f ca="1">IFERROR(NOW()-F92,"")</f>
        <v>45981.729393981484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45981.729393981484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45981.729393981484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45981.729393981484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45981.729393981484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45981.729393981484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45981.729393981484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45981.729393981484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45981.729393981484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45981.729393981484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45981.729393981484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45981.729393981484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45981.729393981484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45981.729393981484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45981.729393981484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45981.729393981484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45981.729393981484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45981.729393981484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45981.729393981484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45981.729393981484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45981.729393981484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45981.729393981484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45981.729393981484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45981.729393981484</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45981.729393981484</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45981.729393981484</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45981.729393981484</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45981.729393981484</v>
      </c>
      <c r="H119" s="132"/>
      <c r="I119" s="131" t="str">
        <f>IFERROR(VLOOKUP(D119,DB!A:F,6,0),"")</f>
        <v/>
      </c>
      <c r="J119" s="131" t="str">
        <f>IFERROR(VLOOKUP(D119,DB!A:G,7,0),"")</f>
        <v/>
      </c>
      <c r="K119" s="131"/>
      <c r="L119" s="131" t="str">
        <f>IFERROR(VLOOKUP(D119,DB!A:I,9,0),"")</f>
        <v/>
      </c>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sheetData>
  <dataValidations count="2">
    <dataValidation allowBlank="1" showInputMessage="1" showErrorMessage="1" sqref="E1" xr:uid="{920C6338-E771-4DAE-8C89-92A9093EA4DE}"/>
    <dataValidation type="list" allowBlank="1" showInputMessage="1" showErrorMessage="1" sqref="E2:E1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45981.729393981484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45981.729393981484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45981.729393981484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45981.729393981484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45981.729393981484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45981.729393981484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45981.729393981484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45981.729393981484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45981.729393981484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45981.729393981484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45981.729393981484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45981.729393981484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45981.729393981484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45981.729393981484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45981.729393981484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45981.729393981484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45981.729393981484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45981.729393981484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45981.729393981484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45981.729393981484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45981.729393981484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45981.729393981484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45981.729393981484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45981.729393981484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45981.729393981484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45981.729393981484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45981.729393981484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45981.729393981484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45981.729393981484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45981.729393981484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45981.729393981484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45981.729393981484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45981.729393981484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45981.729393981484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45981.729393981484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45981.729393981484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45981.729393981484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45981.729393981484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45981.729393981484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45981.729393981484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45981.729393981484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45981.729393981484</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2025-11-20T14:31:41Z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