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074" documentId="120_S{2AC9BD13-BADA-5192-A53E-5A8FF88502F6}" xr6:coauthVersionLast="47" xr6:coauthVersionMax="47" xr10:uidLastSave="{58DEAA66-5518-4E75-8A99-BFE1E29AE65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 i="5" l="1"/>
  <c r="G10" i="5"/>
  <c r="G6" i="5"/>
  <c r="D3" i="3"/>
  <c r="D4" i="3"/>
  <c r="B2" i="9"/>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G2" i="9"/>
  <c r="L2" i="9"/>
  <c r="J2" i="9"/>
  <c r="G3" i="9"/>
  <c r="G7" i="5"/>
  <c r="G8" i="5"/>
  <c r="G9" i="5"/>
  <c r="G13" i="5"/>
  <c r="G12" i="5"/>
  <c r="G14" i="5"/>
  <c r="G15" i="5"/>
  <c r="G16" i="5"/>
  <c r="G17" i="5"/>
  <c r="G18" i="5"/>
  <c r="G19" i="5"/>
  <c r="G20" i="5"/>
  <c r="G21" i="5"/>
  <c r="G22" i="5"/>
  <c r="G23" i="5"/>
  <c r="G24" i="5"/>
  <c r="G25" i="5"/>
  <c r="G26" i="5"/>
  <c r="G27" i="5"/>
  <c r="G28" i="5"/>
  <c r="G29" i="5"/>
  <c r="G30" i="5"/>
  <c r="G31" i="5"/>
  <c r="G32" i="5"/>
  <c r="G33" i="5"/>
  <c r="G34" i="5"/>
  <c r="G35" i="5"/>
  <c r="G36" i="5"/>
  <c r="B10" i="5"/>
  <c r="B13" i="5"/>
  <c r="B11" i="5"/>
  <c r="B12" i="5"/>
  <c r="B14" i="5"/>
  <c r="B15" i="5"/>
  <c r="B16" i="5"/>
  <c r="B17" i="5"/>
  <c r="B18" i="5"/>
  <c r="B19" i="5"/>
  <c r="B20" i="5"/>
  <c r="B21" i="5"/>
  <c r="B22" i="5"/>
  <c r="B23" i="5"/>
  <c r="B24" i="5"/>
  <c r="B25" i="5"/>
  <c r="B26" i="5"/>
  <c r="B27" i="5"/>
  <c r="B28" i="5"/>
  <c r="B29" i="5"/>
  <c r="B30" i="5"/>
  <c r="B31" i="5"/>
  <c r="B32" i="5"/>
  <c r="B33" i="5"/>
  <c r="B34" i="5"/>
  <c r="B35" i="5"/>
  <c r="B36" i="5"/>
  <c r="I10" i="5"/>
  <c r="I13" i="5"/>
  <c r="I11" i="5"/>
  <c r="I12" i="5"/>
  <c r="I14" i="5"/>
  <c r="I15" i="5"/>
  <c r="I16" i="5"/>
  <c r="I17" i="5"/>
  <c r="I18" i="5"/>
  <c r="I19" i="5"/>
  <c r="I20" i="5"/>
  <c r="I21" i="5"/>
  <c r="I22" i="5"/>
  <c r="I23" i="5"/>
  <c r="I24" i="5"/>
  <c r="I25" i="5"/>
  <c r="I26" i="5"/>
  <c r="I27" i="5"/>
  <c r="I28" i="5"/>
  <c r="I29" i="5"/>
  <c r="I30" i="5"/>
  <c r="I31" i="5"/>
  <c r="I32" i="5"/>
  <c r="I33" i="5"/>
  <c r="I34" i="5"/>
  <c r="I35" i="5"/>
  <c r="I36" i="5"/>
  <c r="J10" i="5"/>
  <c r="J13" i="5"/>
  <c r="J11" i="5"/>
  <c r="J12" i="5"/>
  <c r="J14" i="5"/>
  <c r="J15" i="5"/>
  <c r="J16" i="5"/>
  <c r="J17" i="5"/>
  <c r="J18" i="5"/>
  <c r="J19" i="5"/>
  <c r="J20" i="5"/>
  <c r="J21" i="5"/>
  <c r="J22" i="5"/>
  <c r="J23" i="5"/>
  <c r="J24" i="5"/>
  <c r="J25" i="5"/>
  <c r="J26" i="5"/>
  <c r="J27" i="5"/>
  <c r="J28" i="5"/>
  <c r="J29" i="5"/>
  <c r="J30" i="5"/>
  <c r="J31" i="5"/>
  <c r="J32" i="5"/>
  <c r="J33" i="5"/>
  <c r="J34" i="5"/>
  <c r="J35" i="5"/>
  <c r="J36" i="5"/>
  <c r="L10" i="5"/>
  <c r="L13" i="5"/>
  <c r="L11" i="5"/>
  <c r="L12" i="5"/>
  <c r="L14" i="5"/>
  <c r="L15" i="5"/>
  <c r="L16" i="5"/>
  <c r="L17" i="5"/>
  <c r="L18" i="5"/>
  <c r="L19" i="5"/>
  <c r="L20" i="5"/>
  <c r="L21" i="5"/>
  <c r="L22" i="5"/>
  <c r="L23" i="5"/>
  <c r="L24" i="5"/>
  <c r="L25" i="5"/>
  <c r="L26" i="5"/>
  <c r="L27" i="5"/>
  <c r="L28" i="5"/>
  <c r="L29" i="5"/>
  <c r="L30" i="5"/>
  <c r="L31" i="5"/>
  <c r="L32" i="5"/>
  <c r="L33" i="5"/>
  <c r="L34" i="5"/>
  <c r="L35" i="5"/>
  <c r="L36" i="5"/>
  <c r="I4" i="9"/>
  <c r="B7"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J4" i="9"/>
  <c r="L4" i="9"/>
  <c r="B5" i="9"/>
  <c r="G5" i="9"/>
  <c r="I5" i="9"/>
  <c r="J5" i="9"/>
  <c r="L5" i="9"/>
  <c r="B6" i="9"/>
  <c r="G6" i="9"/>
  <c r="I6" i="9"/>
  <c r="J6" i="9"/>
  <c r="L6" i="9"/>
  <c r="G7" i="9"/>
  <c r="I7" i="9"/>
  <c r="J7" i="9"/>
  <c r="L7" i="9"/>
  <c r="B8" i="9"/>
  <c r="G8" i="9"/>
  <c r="I8" i="9"/>
  <c r="J8" i="9"/>
  <c r="L8" i="9"/>
  <c r="B9" i="9"/>
  <c r="G9" i="9"/>
  <c r="I9" i="9"/>
  <c r="J9" i="9"/>
  <c r="L9"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J6" i="5"/>
  <c r="J7" i="5"/>
  <c r="J8" i="5"/>
  <c r="J9" i="5"/>
  <c r="I6" i="5"/>
  <c r="I7" i="5"/>
  <c r="I8" i="5"/>
  <c r="I9" i="5"/>
  <c r="B6" i="5"/>
  <c r="B7" i="5"/>
  <c r="B8" i="5"/>
  <c r="B9"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<sst xmlns="http://schemas.openxmlformats.org/spreadsheetml/2006/main" count="180321" uniqueCount="39135">
  <si>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</si>
  <si>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</si>
  <si>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</si>
  <si>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</si>
  <si>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</si>
  <si>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</si>
  <si>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</si>
  <si>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</si>
  <si>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</si>
  <si>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</si>
  <si>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</si>
  <si>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</si>
  <si>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</si>
  <si>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</si>
  <si>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</si>
  <si>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</si>
  <si>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</si>
  <si>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</si>
  <si>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</si>
  <si>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</si>
  <si>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</si>
  <si>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</si>
  <si>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</si>
  <si>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</si>
  <si>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</si>
  <si>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</si>
  <si>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</si>
  <si>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</si>
  <si>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</si>
  <si>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</si>
  <si>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</si>
  <si>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</si>
  <si>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</si>
  <si>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</si>
  <si>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</si>
  <si>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</si>
  <si>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</si>
  <si>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</si>
  <si>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</si>
  <si>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</si>
  <si>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</si>
  <si>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</si>
  <si>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</si>
  <si>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</si>
  <si>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</si>
  <si>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</si>
  <si>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</si>
  <si>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</si>
  <si>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</si>
  <si>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</si>
  <si>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</si>
  <si>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</si>
  <si>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</si>
  <si>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</si>
  <si>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</si>
  <si>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</si>
  <si>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</si>
  <si>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</si>
  <si>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</si>
  <si>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</si>
  <si>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</si>
  <si>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</si>
  <si>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</si>
  <si>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</si>
  <si>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</si>
  <si>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</si>
  <si>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</si>
  <si>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</si>
  <si>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</si>
  <si>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</si>
  <si>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</si>
  <si>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</si>
  <si>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</si>
  <si>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</si>
  <si>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</si>
  <si>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</si>
  <si>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</si>
  <si>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</si>
  <si>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</si>
  <si>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</si>
  <si>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</si>
  <si>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</si>
  <si>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</si>
  <si>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</si>
  <si>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</si>
  <si>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</si>
  <si>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</si>
  <si>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</si>
  <si>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</si>
  <si>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</si>
  <si>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</si>
  <si>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</si>
  <si>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</si>
  <si>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</si>
  <si>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</si>
  <si>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</si>
  <si>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</si>
  <si>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</si>
  <si>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</si>
  <si>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</si>
  <si>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</si>
  <si>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</si>
  <si>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</si>
  <si>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</si>
  <si>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</si>
  <si>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</si>
  <si>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</si>
  <si>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</si>
  <si>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</si>
  <si>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</si>
  <si>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</si>
  <si>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</si>
  <si>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</si>
  <si>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</si>
  <si>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</si>
  <si>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</si>
  <si>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</si>
  <si>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</si>
  <si>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</si>
  <si>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</si>
  <si>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</si>
  <si>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</si>
  <si>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</si>
  <si>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</si>
  <si>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</si>
  <si>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</si>
  <si>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</si>
  <si>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</si>
  <si>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</si>
  <si>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</si>
  <si>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</si>
  <si>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</si>
  <si>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</si>
  <si>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</si>
  <si>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</si>
  <si>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</si>
  <si>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</si>
  <si>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</si>
  <si>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</si>
  <si>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</si>
  <si>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</si>
  <si>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</si>
  <si>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</si>
  <si>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</si>
  <si>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</si>
  <si>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</si>
  <si>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</si>
  <si>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</si>
  <si>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</si>
  <si>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</si>
  <si>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</si>
  <si>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</si>
  <si>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</si>
  <si>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</si>
  <si>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</si>
  <si>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</si>
  <si>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</si>
  <si>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</si>
  <si>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</si>
  <si>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</si>
  <si>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</si>
  <si>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</si>
  <si>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</si>
  <si>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</si>
  <si>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</si>
  <si>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</si>
  <si>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</si>
  <si>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</si>
  <si>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</si>
  <si>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</si>
  <si>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</si>
  <si>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</si>
  <si>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</si>
  <si>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</si>
  <si>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</si>
  <si>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</si>
  <si>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</si>
  <si>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</si>
  <si>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</si>
  <si>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</si>
  <si>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</si>
  <si>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</si>
  <si>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</si>
  <si>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</si>
  <si>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</si>
  <si>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</si>
  <si>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</si>
  <si>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</si>
  <si>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</si>
  <si>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</si>
  <si>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</si>
  <si>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</si>
  <si>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</si>
  <si>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</si>
  <si>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</si>
  <si>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</si>
  <si>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</si>
  <si>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</si>
  <si>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</si>
  <si>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</si>
  <si>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</si>
  <si>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</si>
  <si>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</si>
  <si>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</si>
  <si>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</si>
  <si>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</si>
  <si>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</si>
  <si>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</si>
  <si>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</si>
  <si>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</si>
  <si>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</si>
  <si>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</si>
  <si>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</si>
  <si>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</si>
  <si>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</si>
  <si>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</si>
  <si>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</si>
  <si>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</si>
  <si>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</si>
  <si>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</si>
  <si>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</si>
  <si>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</si>
  <si>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</si>
  <si>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</si>
  <si>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</si>
  <si>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</si>
  <si>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</si>
  <si>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</si>
  <si>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</si>
  <si>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</si>
  <si>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</si>
  <si>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</si>
  <si>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</si>
  <si>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</si>
  <si>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</si>
  <si>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</si>
  <si>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</si>
  <si>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</si>
  <si>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</si>
  <si>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</si>
  <si>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</si>
  <si>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</si>
  <si>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</si>
  <si>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</si>
  <si>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</si>
  <si>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</si>
  <si>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</si>
  <si>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</si>
  <si>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</si>
  <si>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</si>
  <si>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</si>
  <si>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</si>
  <si>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</si>
  <si>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</si>
  <si>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</si>
  <si>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</si>
  <si>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</si>
  <si>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</si>
  <si>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</si>
  <si>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</si>
  <si>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</si>
  <si>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</si>
  <si>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</si>
  <si>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</si>
  <si>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</si>
  <si>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</si>
  <si>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</si>
  <si>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</si>
  <si>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</si>
  <si>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</si>
  <si>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</si>
  <si>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</si>
  <si>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</si>
  <si>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</si>
  <si>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</si>
  <si>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</si>
  <si>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</si>
  <si>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</si>
  <si>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</si>
  <si>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</si>
  <si>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</si>
  <si>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</si>
  <si>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</si>
  <si>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</si>
  <si>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</si>
  <si>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</si>
  <si>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</si>
  <si>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</si>
  <si>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</si>
  <si>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</si>
  <si>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</si>
  <si>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</si>
  <si>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</si>
  <si>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</si>
  <si>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</si>
  <si>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</si>
  <si>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</si>
  <si>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</si>
  <si>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</si>
  <si>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</si>
  <si>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</si>
  <si>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</si>
  <si>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</si>
  <si>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</si>
  <si>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</si>
  <si>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</si>
  <si>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</si>
  <si>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</si>
  <si>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</si>
  <si>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</si>
  <si>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</si>
  <si>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</si>
  <si>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</si>
  <si>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</si>
  <si>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</si>
  <si>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</si>
  <si>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</si>
  <si>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</si>
  <si>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</si>
  <si>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</si>
  <si>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</si>
  <si>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</si>
  <si>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</si>
  <si>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</si>
  <si>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</si>
  <si>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</si>
  <si>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</si>
  <si>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</si>
  <si>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</si>
  <si>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</si>
  <si>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</si>
  <si>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</si>
  <si>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</si>
  <si>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</si>
  <si>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</si>
  <si>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</si>
  <si>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</si>
  <si>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</si>
  <si>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</si>
  <si>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</si>
  <si>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</si>
  <si>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</si>
  <si>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</si>
  <si>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</si>
  <si>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</si>
  <si>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</si>
  <si>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</si>
  <si>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</si>
  <si>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</si>
  <si>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</si>
  <si>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</si>
  <si>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</si>
  <si>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</si>
  <si>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</si>
  <si>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</si>
  <si>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</si>
  <si>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</si>
  <si>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</si>
  <si>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</si>
  <si>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</si>
  <si>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</si>
  <si>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</si>
  <si>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</si>
  <si>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</si>
  <si>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</si>
  <si>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</si>
  <si>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</si>
  <si>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</si>
  <si>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</si>
  <si>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</si>
  <si>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</si>
  <si>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</si>
  <si>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</si>
  <si>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</si>
  <si>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</si>
  <si>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</si>
  <si>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</si>
  <si>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</si>
  <si>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</si>
  <si>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</si>
  <si>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</si>
  <si>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</si>
  <si>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</si>
  <si>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</si>
  <si>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</si>
  <si>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</si>
  <si>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</si>
  <si>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</si>
  <si>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</si>
  <si>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</si>
  <si>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</si>
  <si>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</si>
  <si>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</si>
  <si>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</si>
  <si>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</si>
  <si>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</si>
  <si>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</si>
  <si>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</si>
  <si>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</si>
  <si>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</si>
  <si>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</si>
  <si>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</si>
  <si>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</si>
  <si>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</si>
  <si>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</si>
  <si>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</si>
  <si>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</si>
  <si>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</si>
  <si>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</si>
  <si>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</si>
  <si>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</si>
  <si>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</si>
  <si>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</si>
  <si>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</si>
  <si>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</si>
  <si>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</si>
  <si>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</si>
  <si>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</si>
  <si>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</si>
  <si>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</si>
  <si>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</si>
  <si>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</si>
  <si>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</si>
  <si>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</si>
  <si>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</si>
  <si>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</si>
  <si>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</si>
  <si>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</si>
  <si>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</si>
  <si>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</si>
  <si>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</si>
  <si>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</si>
  <si>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</si>
  <si>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</si>
  <si>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</si>
  <si>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</si>
  <si>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</si>
  <si>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</si>
  <si>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</si>
  <si>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</si>
  <si>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</si>
  <si>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</si>
  <si>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</si>
  <si>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</si>
  <si>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</si>
  <si>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</si>
  <si>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</si>
  <si>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</si>
  <si>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</si>
  <si>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</si>
  <si>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</si>
  <si>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</si>
  <si>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</si>
  <si>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</si>
  <si>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</si>
  <si>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</si>
  <si>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</si>
  <si>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</si>
  <si>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</si>
  <si>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</si>
  <si>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</si>
  <si>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</si>
  <si>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</si>
  <si>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</si>
  <si>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</si>
  <si>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</si>
  <si>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</si>
  <si>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</si>
  <si>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</si>
  <si>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</si>
  <si>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</si>
  <si>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</si>
  <si>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</si>
  <si>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</si>
  <si>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</si>
  <si>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</si>
  <si>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</si>
  <si>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</si>
  <si>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</si>
  <si>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</si>
  <si>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</si>
  <si>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</si>
  <si>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</si>
  <si>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</si>
  <si>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</si>
  <si>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</si>
  <si>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</si>
  <si>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</si>
  <si>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</si>
  <si>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</si>
  <si>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</si>
  <si>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</si>
  <si>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</si>
  <si>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</si>
  <si>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</si>
  <si>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</si>
  <si>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</si>
  <si>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</si>
  <si>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</si>
  <si>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</si>
  <si>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</si>
  <si>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</si>
  <si>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</si>
  <si>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</si>
  <si>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</si>
  <si>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</si>
  <si>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</si>
  <si>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</si>
  <si>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</si>
  <si>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</si>
  <si>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</si>
  <si>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</si>
  <si>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</si>
  <si>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</si>
  <si>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</si>
  <si>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</si>
  <si>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</si>
  <si>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</si>
  <si>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</si>
  <si>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</si>
  <si>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</si>
  <si>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</si>
  <si>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</si>
  <si>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</si>
  <si>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</si>
  <si>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</si>
  <si>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</si>
  <si>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</si>
  <si>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</si>
  <si>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</si>
  <si>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</si>
  <si>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</si>
  <si>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</si>
  <si>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</si>
  <si>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</si>
  <si>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</si>
  <si>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</si>
  <si>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</si>
  <si>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</si>
  <si>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</si>
  <si>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</si>
  <si>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</si>
  <si>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</si>
  <si>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</si>
  <si>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</si>
  <si>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</si>
  <si>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</si>
  <si>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</si>
  <si>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</si>
  <si>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</si>
  <si>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</si>
  <si>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</si>
  <si>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</si>
  <si>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</si>
  <si>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</si>
  <si>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</si>
  <si>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</si>
  <si>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</si>
  <si>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</si>
  <si>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</si>
  <si>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</si>
  <si>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</si>
  <si>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</si>
  <si>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</si>
  <si>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</si>
  <si>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</si>
  <si>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</si>
  <si>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</si>
  <si>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</si>
  <si>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</si>
  <si>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</si>
  <si>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</si>
  <si>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</si>
  <si>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</si>
  <si>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</si>
  <si>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</si>
  <si>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</si>
  <si>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</si>
  <si>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</si>
  <si>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</si>
  <si>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</si>
  <si>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</si>
  <si>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</si>
  <si>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</si>
  <si>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</si>
  <si>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</si>
  <si>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</si>
  <si>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</si>
  <si>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</si>
  <si>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</si>
  <si>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</si>
  <si>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</si>
  <si>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</si>
  <si>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</si>
  <si>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</si>
  <si>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</si>
  <si>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</si>
  <si>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</si>
  <si>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</si>
  <si>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</si>
  <si>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</si>
  <si>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</si>
  <si>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</si>
  <si>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</si>
  <si>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</si>
  <si>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</si>
  <si>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</si>
  <si>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</si>
  <si>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</si>
  <si>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</si>
  <si>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</si>
  <si>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</si>
  <si>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</si>
  <si>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</si>
  <si>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</si>
  <si>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</si>
  <si>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</si>
  <si>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</si>
  <si>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</si>
  <si>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</si>
  <si>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</si>
  <si>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</si>
  <si>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</si>
  <si>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</si>
  <si>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</si>
  <si>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</si>
  <si>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</si>
  <si>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</si>
  <si>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</si>
  <si>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</si>
  <si>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</si>
  <si>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</si>
  <si>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</si>
  <si>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</si>
  <si>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</si>
  <si>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</si>
  <si>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</si>
  <si>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</si>
  <si>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</si>
  <si>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</si>
  <si>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</si>
  <si>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</si>
  <si>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</si>
  <si>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</si>
  <si>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</si>
  <si>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</si>
  <si>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</si>
  <si>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</si>
  <si>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</si>
  <si>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</si>
  <si>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</si>
  <si>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</si>
  <si>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</si>
  <si>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</si>
  <si>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</si>
  <si>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</si>
  <si>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</si>
  <si>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</si>
  <si>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</si>
  <si>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</si>
  <si>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</si>
  <si>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</si>
  <si>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</si>
  <si>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</si>
  <si>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</si>
  <si>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</si>
  <si>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</si>
  <si>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</si>
  <si>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</si>
  <si>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</si>
  <si>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</si>
  <si>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</si>
  <si>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</si>
  <si>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</si>
  <si>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</si>
  <si>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</si>
  <si>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</si>
  <si>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</si>
  <si>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</si>
  <si>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</si>
  <si>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</si>
  <si>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</si>
  <si>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</si>
  <si>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</si>
  <si>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</si>
  <si>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</si>
  <si>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</si>
  <si>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</si>
  <si>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</si>
  <si>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</si>
  <si>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</si>
  <si>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</si>
  <si>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</si>
  <si>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</si>
  <si>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</si>
  <si>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</si>
  <si>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</si>
  <si>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</si>
  <si>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</si>
  <si>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</si>
  <si>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</si>
  <si>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</si>
  <si>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</si>
  <si>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</si>
  <si>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</si>
  <si>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</si>
  <si>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</si>
  <si>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</si>
  <si>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</si>
  <si>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</si>
  <si>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</si>
  <si>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</si>
  <si>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</si>
  <si>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</si>
  <si>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</si>
  <si>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</si>
  <si>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</si>
  <si>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</si>
  <si>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</si>
  <si>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</si>
  <si>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</si>
  <si>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</si>
  <si>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</si>
  <si>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</si>
  <si>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</si>
  <si>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</si>
  <si>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</si>
  <si>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</si>
  <si>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</si>
  <si>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</si>
  <si>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</si>
  <si>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</si>
  <si>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</si>
  <si>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</si>
  <si>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</si>
  <si>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</si>
  <si>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</si>
  <si>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</si>
  <si>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</si>
  <si>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</si>
  <si>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</si>
  <si>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</si>
  <si>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</si>
  <si>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</si>
  <si>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</si>
  <si>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</si>
  <si>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</si>
  <si>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</si>
  <si>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</si>
  <si>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</si>
  <si>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</si>
  <si>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</si>
  <si>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</si>
  <si>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</si>
  <si>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</si>
  <si>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</si>
  <si>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</si>
  <si>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</si>
  <si>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</si>
  <si>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</si>
  <si>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</si>
  <si>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</si>
  <si>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</si>
  <si>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</si>
  <si>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</si>
  <si>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</si>
  <si>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</si>
  <si>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</si>
  <si>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</si>
  <si>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</si>
  <si>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</si>
  <si>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</si>
  <si>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</si>
  <si>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</si>
  <si>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</si>
  <si>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</si>
  <si>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</si>
  <si>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</si>
  <si>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</si>
  <si>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</si>
  <si>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</si>
  <si>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</si>
  <si>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</si>
  <si>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</si>
  <si>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</si>
  <si>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</si>
  <si>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</si>
  <si>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</si>
  <si>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</si>
  <si>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</si>
  <si>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</si>
  <si>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</si>
  <si>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</si>
  <si>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</si>
  <si>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</si>
  <si>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</si>
  <si>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</si>
  <si>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</si>
  <si>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</si>
  <si>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</si>
  <si>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</si>
  <si>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</si>
  <si>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</si>
  <si>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</si>
  <si>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</si>
  <si>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</si>
  <si>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</si>
  <si>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</si>
  <si>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</si>
  <si>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</si>
  <si>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</si>
  <si>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</si>
  <si>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</si>
  <si>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</si>
  <si>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</si>
  <si>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</si>
  <si>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</si>
  <si>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</si>
  <si>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</si>
  <si>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</si>
  <si>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</si>
  <si>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</si>
  <si>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</si>
  <si>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</si>
  <si>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</si>
  <si>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</si>
  <si>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</si>
  <si>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</si>
  <si>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</si>
  <si>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</si>
  <si>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</si>
  <si>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</si>
  <si>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</si>
  <si>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</si>
  <si>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</si>
  <si>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</si>
  <si>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</si>
  <si>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</si>
  <si>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</si>
  <si>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</si>
  <si>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</si>
  <si>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</si>
  <si>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</si>
  <si>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</si>
  <si>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</si>
  <si>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</si>
  <si>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</si>
  <si>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</si>
  <si>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</si>
  <si>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</si>
  <si>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</si>
  <si>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</si>
  <si>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</si>
  <si>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</si>
  <si>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</si>
  <si>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</si>
  <si>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</si>
  <si>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</si>
  <si>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</si>
  <si>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</si>
  <si>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</si>
  <si>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</si>
  <si>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</si>
  <si>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</si>
  <si>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</si>
  <si>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</si>
  <si>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</si>
  <si>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</si>
  <si>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</si>
  <si>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</si>
  <si>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</si>
  <si>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</si>
  <si>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</si>
  <si>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</si>
  <si>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</si>
  <si>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</si>
  <si>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</si>
  <si>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</si>
  <si>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</si>
  <si>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</si>
  <si>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</si>
  <si>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</si>
  <si>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</si>
  <si>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</si>
  <si>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</si>
  <si>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</si>
  <si>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</si>
  <si>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</si>
  <si>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</si>
  <si>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</si>
  <si>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</si>
  <si>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</si>
  <si>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</si>
  <si>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</si>
  <si>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</si>
  <si>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</si>
  <si>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</si>
  <si>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</si>
  <si>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</si>
  <si>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</si>
  <si>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</si>
  <si>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</si>
  <si>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</si>
  <si>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</si>
  <si>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</si>
  <si>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</si>
  <si>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</si>
  <si>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</si>
  <si>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</si>
  <si>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</si>
  <si>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</si>
  <si>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</si>
  <si>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</si>
  <si>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</si>
  <si>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</si>
  <si>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</si>
  <si>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</si>
  <si>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</si>
  <si>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</si>
  <si>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</si>
  <si>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</si>
  <si>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</si>
  <si>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</si>
  <si>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</si>
  <si>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</si>
  <si>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</si>
  <si>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</si>
  <si>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</si>
  <si>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</si>
  <si>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</si>
  <si>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</si>
  <si>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</si>
  <si>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</si>
  <si>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</si>
  <si>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</si>
  <si>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</si>
  <si>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</si>
  <si>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</si>
  <si>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</si>
  <si>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</si>
  <si>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</si>
  <si>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</si>
  <si>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</si>
  <si>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</si>
  <si>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</si>
  <si>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</si>
  <si>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</si>
  <si>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</si>
  <si>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</si>
  <si>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</si>
  <si>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</si>
  <si>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</si>
  <si>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</si>
  <si>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</si>
  <si>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</si>
  <si>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</si>
  <si>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</si>
  <si>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</si>
  <si>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</si>
  <si>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</si>
  <si>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</si>
  <si>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</si>
  <si>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</si>
  <si>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</si>
  <si>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</si>
  <si>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</si>
  <si>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</si>
  <si>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</si>
  <si>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</si>
  <si>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</si>
  <si>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</si>
  <si>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</si>
  <si>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</si>
  <si>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</si>
  <si>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</si>
  <si>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</si>
  <si>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</si>
  <si>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</si>
  <si>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</si>
  <si>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</si>
  <si>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</si>
  <si>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</si>
  <si>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</si>
  <si>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</si>
  <si>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</si>
  <si>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</si>
  <si>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</si>
  <si>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</si>
  <si>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</si>
  <si>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</si>
  <si>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</si>
  <si>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</si>
  <si>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</si>
  <si>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</si>
  <si>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</si>
  <si>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</si>
  <si>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</si>
  <si>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</si>
  <si>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</si>
  <si>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</si>
  <si>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</si>
  <si>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</si>
  <si>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</si>
  <si>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</si>
  <si>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</si>
  <si>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</si>
  <si>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</si>
  <si>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</si>
  <si>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</si>
  <si>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</si>
  <si>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</si>
  <si>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</si>
  <si>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</si>
  <si>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</si>
  <si>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</si>
  <si>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</si>
  <si>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</si>
  <si>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</si>
  <si>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</si>
  <si>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</si>
  <si>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</si>
  <si>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</si>
  <si>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</si>
  <si>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</si>
  <si>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</si>
  <si>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</si>
  <si>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</si>
  <si>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</si>
  <si>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</si>
  <si>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</si>
  <si>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</si>
  <si>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</si>
  <si>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</si>
  <si>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</si>
  <si>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</si>
  <si>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</si>
  <si>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</si>
  <si>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</si>
  <si>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</si>
  <si>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</si>
  <si>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</si>
  <si>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</si>
  <si>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</si>
  <si>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</si>
  <si>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</si>
  <si>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</si>
  <si>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</si>
  <si>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</si>
  <si>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</si>
  <si>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</si>
  <si>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</si>
  <si>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</si>
  <si>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</si>
  <si>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</si>
  <si>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</si>
  <si>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</si>
  <si>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</si>
  <si>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</si>
  <si>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</si>
  <si>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</si>
  <si>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</si>
  <si>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</si>
  <si>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</si>
  <si>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</si>
  <si>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</si>
  <si>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</si>
  <si>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</si>
  <si>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</si>
  <si>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</si>
  <si>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</si>
  <si>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</si>
  <si>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</si>
  <si>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</si>
  <si>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</si>
  <si>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</si>
  <si>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</si>
  <si>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</si>
  <si>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</si>
  <si>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</si>
  <si>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</si>
  <si>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</si>
  <si>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</si>
  <si>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</si>
  <si>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</si>
  <si>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</si>
  <si>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</si>
  <si>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</si>
  <si>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</si>
  <si>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</si>
  <si>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</si>
  <si>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</si>
  <si>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</si>
  <si>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</si>
  <si>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</si>
  <si>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</si>
  <si>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</si>
  <si>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</si>
  <si>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</si>
  <si>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</si>
  <si>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</si>
  <si>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</si>
  <si>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</si>
  <si>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</si>
  <si>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</si>
  <si>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</si>
  <si>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</si>
  <si>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</si>
  <si>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</si>
  <si>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</si>
  <si>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</si>
  <si>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</si>
  <si>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</si>
  <si>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</si>
  <si>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</si>
  <si>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</si>
  <si>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</si>
  <si>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</si>
  <si>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</si>
  <si>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</si>
  <si>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</si>
  <si>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</si>
  <si>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</si>
  <si>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</si>
  <si>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</si>
  <si>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</si>
  <si>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</si>
  <si>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</si>
  <si>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</si>
  <si>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</si>
  <si>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</si>
  <si>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</si>
  <si>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</si>
  <si>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</si>
  <si>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</si>
  <si>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</si>
  <si>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</si>
  <si>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</si>
  <si>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</si>
  <si>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</si>
  <si>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</si>
  <si>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</si>
  <si>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</si>
  <si>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</si>
  <si>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</si>
  <si>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</si>
  <si>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</si>
  <si>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</si>
  <si>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</si>
  <si>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</si>
  <si>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</si>
  <si>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</si>
  <si>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</si>
  <si>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</si>
  <si>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</si>
  <si>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</si>
  <si>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</si>
  <si>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</si>
  <si>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</si>
  <si>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</si>
  <si>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</si>
  <si>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</si>
  <si>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</si>
  <si>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</si>
  <si>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</si>
  <si>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</si>
  <si>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</si>
  <si>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</si>
  <si>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</si>
  <si>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</si>
  <si>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</si>
  <si>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</si>
  <si>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</si>
  <si>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</si>
  <si>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</si>
  <si>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</si>
  <si>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</si>
  <si>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</si>
  <si>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</si>
  <si>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</si>
  <si>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</si>
  <si>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</si>
  <si>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</si>
  <si>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</si>
  <si>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</si>
  <si>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</si>
  <si>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</si>
  <si>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</si>
  <si>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</si>
  <si>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</si>
  <si>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</si>
  <si>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</si>
  <si>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</si>
  <si>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</si>
  <si>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</si>
  <si>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</si>
  <si>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</si>
  <si>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</si>
  <si>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</si>
  <si>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</si>
  <si>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</si>
  <si>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</si>
  <si>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</si>
  <si>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</si>
  <si>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</si>
  <si>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</si>
  <si>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</si>
  <si>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</si>
  <si>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</si>
  <si>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</si>
  <si>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</si>
  <si>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</si>
  <si>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</si>
  <si>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</si>
  <si>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</si>
  <si>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</si>
  <si>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</si>
  <si>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</si>
  <si>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</si>
  <si>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</si>
  <si>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</si>
  <si>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</si>
  <si>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</si>
  <si>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</si>
  <si>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</si>
  <si>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</si>
  <si>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</si>
  <si>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</si>
  <si>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</si>
  <si>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</si>
  <si>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</si>
  <si>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</si>
  <si>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</si>
  <si>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</si>
  <si>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</si>
  <si>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</si>
  <si>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</si>
  <si>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</si>
  <si>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</si>
  <si>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</si>
  <si>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</si>
  <si>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</si>
  <si>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</si>
  <si>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</si>
  <si>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</si>
  <si>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</si>
  <si>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</si>
  <si>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</si>
  <si>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</si>
  <si>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</si>
  <si>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</si>
  <si>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</si>
  <si>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</si>
  <si>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</si>
  <si>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</si>
  <si>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</si>
  <si>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</si>
  <si>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</si>
  <si>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</si>
  <si>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</si>
  <si>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</si>
  <si>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</si>
  <si>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</si>
  <si>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</si>
  <si>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</si>
  <si>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</si>
  <si>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</si>
  <si>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</si>
  <si>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</si>
  <si>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</si>
  <si>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</si>
  <si>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</si>
  <si>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</si>
  <si>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</si>
  <si>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</si>
  <si>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</si>
  <si>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</si>
  <si>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</si>
  <si>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</si>
  <si>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</si>
  <si>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</si>
  <si>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</si>
  <si>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</si>
  <si>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</si>
  <si>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</si>
  <si>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</si>
  <si>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</si>
  <si>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</si>
  <si>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</si>
  <si>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</si>
  <si>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</si>
  <si>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</si>
  <si>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</si>
  <si>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</si>
  <si>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</si>
  <si>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</si>
  <si>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</si>
  <si>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</si>
  <si>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</si>
  <si>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</si>
  <si>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</si>
  <si>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</si>
  <si>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</si>
  <si>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</si>
  <si>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</si>
  <si>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</si>
  <si>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</si>
  <si>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</si>
  <si>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</si>
  <si>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</si>
  <si>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</si>
  <si>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</si>
  <si>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</si>
  <si>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</si>
  <si>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</si>
  <si>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</si>
  <si>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</si>
  <si>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</si>
  <si>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</si>
  <si>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</si>
  <si>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</si>
  <si>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</si>
  <si>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</si>
  <si>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</si>
  <si>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</si>
  <si>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</si>
  <si>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</si>
  <si>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</si>
  <si>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</si>
  <si>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</si>
  <si>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</si>
  <si>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</si>
  <si>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</si>
  <si>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</si>
  <si>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</si>
  <si>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</si>
  <si>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</si>
  <si>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</si>
  <si>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</si>
  <si>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</si>
  <si>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</si>
  <si>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</si>
  <si>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</si>
  <si>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</si>
  <si>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</si>
  <si>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</si>
  <si>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</si>
  <si>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</si>
  <si>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</si>
  <si>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</si>
  <si>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</si>
  <si>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</si>
  <si>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</si>
  <si>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</si>
  <si>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</si>
  <si>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</si>
  <si>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</si>
  <si>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</si>
  <si>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</si>
  <si>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</si>
  <si>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</si>
  <si>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</si>
  <si>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</si>
  <si>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</si>
  <si>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</si>
  <si>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</si>
  <si>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</si>
  <si>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</si>
  <si>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</si>
  <si>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</si>
  <si>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</si>
  <si>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</si>
  <si>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</si>
  <si>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</si>
  <si>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</si>
  <si>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</si>
  <si>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</si>
  <si>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</si>
  <si>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</si>
  <si>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</si>
  <si>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</si>
  <si>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</si>
  <si>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</si>
  <si>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</si>
  <si>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</si>
  <si>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</si>
  <si>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</si>
  <si>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</si>
  <si>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</si>
  <si>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</si>
  <si>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</si>
  <si>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</si>
  <si>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</si>
  <si>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</si>
  <si>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</si>
  <si>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</si>
  <si>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</si>
  <si>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</si>
  <si>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</si>
  <si>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</si>
  <si>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</si>
  <si>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</si>
  <si>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</si>
  <si>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</si>
  <si>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</si>
  <si>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</si>
  <si>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</si>
  <si>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</si>
  <si>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</si>
  <si>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</si>
  <si>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</si>
  <si>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</si>
  <si>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</si>
  <si>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</si>
  <si>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</si>
  <si>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</si>
  <si>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</si>
  <si>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</si>
  <si>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</si>
  <si>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</si>
  <si>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</si>
  <si>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</si>
  <si>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</si>
  <si>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</si>
  <si>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</si>
  <si>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</si>
  <si>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</si>
  <si>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</si>
  <si>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</si>
  <si>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</si>
  <si>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</si>
  <si>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</si>
  <si>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</si>
  <si>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</si>
  <si>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</si>
  <si>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</si>
  <si>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</si>
  <si>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</si>
  <si>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</si>
  <si>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</si>
  <si>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</si>
  <si>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</si>
  <si>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</si>
  <si>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</si>
  <si>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</si>
  <si>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</si>
  <si>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</si>
  <si>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</si>
  <si>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</si>
  <si>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</si>
  <si>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</si>
  <si>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</si>
  <si>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</si>
  <si>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</si>
  <si>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</si>
  <si>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</si>
  <si>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</si>
  <si>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</si>
  <si>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</si>
  <si>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</si>
  <si>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</si>
  <si>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</si>
  <si>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</si>
  <si>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</si>
  <si>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</si>
  <si>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</si>
  <si>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</si>
  <si>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</si>
  <si>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</si>
  <si>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</si>
  <si>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</si>
  <si>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</si>
  <si>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</si>
  <si>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</si>
  <si>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</si>
  <si>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</si>
  <si>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</si>
  <si>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</si>
  <si>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</si>
  <si>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</si>
  <si>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</si>
  <si>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</si>
  <si>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</si>
  <si>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</si>
  <si>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</si>
  <si>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</si>
  <si>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</si>
  <si>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</si>
  <si>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</si>
  <si>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</si>
  <si>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</si>
  <si>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</si>
  <si>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</si>
  <si>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</si>
  <si>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</si>
  <si>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</si>
  <si>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</si>
  <si>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</si>
  <si>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</si>
  <si>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</si>
  <si>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</si>
  <si>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</si>
  <si>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</si>
  <si>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</si>
  <si>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</si>
  <si>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</si>
  <si>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</si>
  <si>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</si>
  <si>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</si>
  <si>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</si>
  <si>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</si>
  <si>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</si>
  <si>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</si>
  <si>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</si>
  <si>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</si>
  <si>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</si>
  <si>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</si>
  <si>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</si>
  <si>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</si>
  <si>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</si>
  <si>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</si>
  <si>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</si>
  <si>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</si>
  <si>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</si>
  <si>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</si>
  <si>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</si>
  <si>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</si>
  <si>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</si>
  <si>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</si>
  <si>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</si>
  <si>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</si>
  <si>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</si>
  <si>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</si>
  <si>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</si>
  <si>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</si>
  <si>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</si>
  <si>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</si>
  <si>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</si>
  <si>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</si>
  <si>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</si>
  <si>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</si>
  <si>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</si>
  <si>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</si>
  <si>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</si>
  <si>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</si>
  <si>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</si>
  <si>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</si>
  <si>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</si>
  <si>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</si>
  <si>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</si>
  <si>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</si>
  <si>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</si>
  <si>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</si>
  <si>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</si>
  <si>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</si>
  <si>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</si>
  <si>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</si>
  <si>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</si>
  <si>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</si>
  <si>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</si>
  <si>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</si>
  <si>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</si>
  <si>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</si>
  <si>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</si>
  <si>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</si>
  <si>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</si>
  <si>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</si>
  <si>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</si>
  <si>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</si>
  <si>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</si>
  <si>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</si>
  <si>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</si>
  <si>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</si>
  <si>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</si>
  <si>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</si>
  <si>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</si>
  <si>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</si>
  <si>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</si>
  <si>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</si>
  <si>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</si>
  <si>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</si>
  <si>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</si>
  <si>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</si>
  <si>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</si>
  <si>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</si>
  <si>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</si>
  <si>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</si>
  <si>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</si>
  <si>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</si>
  <si>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</si>
  <si>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</si>
  <si>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</si>
  <si>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</si>
  <si>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</si>
  <si>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</si>
  <si>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</si>
  <si>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</si>
  <si>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</si>
  <si>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</si>
  <si>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</si>
  <si>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</si>
  <si>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</si>
  <si>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</si>
  <si>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</si>
  <si>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</si>
  <si>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</si>
  <si>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</si>
  <si>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</si>
  <si>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</si>
  <si>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</si>
  <si>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</si>
  <si>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</si>
  <si>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</si>
  <si>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</si>
  <si>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</si>
  <si>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</si>
  <si>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</si>
  <si>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</si>
  <si>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</si>
  <si>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</si>
  <si>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</si>
  <si>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</si>
  <si>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</si>
  <si>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</si>
  <si>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</si>
  <si>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</si>
  <si>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</si>
  <si>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</si>
  <si>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</si>
  <si>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</si>
  <si>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</si>
  <si>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</si>
  <si>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</si>
  <si>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</si>
  <si>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</si>
  <si>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</si>
  <si>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</si>
  <si>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</si>
  <si>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</si>
  <si>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</si>
  <si>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</si>
  <si>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</si>
  <si>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</si>
  <si>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</si>
  <si>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</si>
  <si>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</si>
  <si>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</si>
  <si>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</si>
  <si>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</si>
  <si>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</si>
  <si>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</si>
  <si>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</si>
  <si>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</si>
  <si>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</si>
  <si>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</si>
  <si>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</si>
  <si>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</si>
  <si>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</si>
  <si>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</si>
  <si>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</si>
  <si>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</si>
  <si>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</si>
  <si>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</si>
  <si>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</si>
  <si>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</si>
  <si>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</si>
  <si>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</si>
  <si>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</si>
  <si>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</si>
  <si>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</si>
  <si>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</si>
  <si>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</si>
  <si>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</si>
  <si>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</si>
  <si>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</si>
  <si>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</si>
  <si>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</si>
  <si>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</si>
  <si>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</si>
  <si>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</si>
  <si>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</si>
  <si>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</si>
  <si>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</si>
  <si>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</si>
  <si>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</si>
  <si>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</si>
  <si>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</si>
  <si>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</si>
  <si>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</si>
  <si>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</si>
  <si>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</si>
  <si>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</si>
  <si>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</si>
  <si>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</si>
  <si>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</si>
  <si>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</si>
  <si>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</si>
  <si>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</si>
  <si>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</si>
  <si>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</si>
  <si>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</si>
  <si>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</si>
  <si>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</si>
  <si>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</si>
  <si>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</si>
  <si>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</si>
  <si>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</si>
  <si>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</si>
  <si>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</si>
  <si>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</si>
  <si>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</si>
  <si>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</si>
  <si>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</si>
  <si>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</si>
  <si>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</si>
  <si>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</si>
  <si>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</si>
  <si>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</si>
  <si>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</si>
  <si>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</si>
  <si>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</si>
  <si>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</si>
  <si>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</si>
  <si>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</si>
  <si>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</si>
  <si>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</si>
  <si>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</si>
  <si>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</si>
  <si>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</si>
  <si>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</si>
  <si>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</si>
  <si>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</si>
  <si>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</si>
  <si>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</si>
  <si>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</si>
  <si>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</si>
  <si>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</si>
  <si>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</si>
  <si>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</si>
  <si>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</si>
  <si>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</si>
  <si>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</si>
  <si>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</si>
  <si>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</si>
  <si>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</si>
  <si>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</si>
  <si>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</si>
  <si>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</si>
  <si>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</si>
  <si>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</si>
  <si>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</si>
  <si>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</si>
  <si>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</si>
  <si>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</si>
  <si>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</si>
  <si>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</si>
  <si>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</si>
  <si>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</si>
  <si>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</si>
  <si>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</si>
  <si>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</si>
  <si>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</si>
  <si>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</si>
  <si>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</si>
  <si>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</si>
  <si>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</si>
  <si>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</si>
  <si>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</si>
  <si>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</si>
  <si>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</si>
  <si>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</si>
  <si>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</si>
  <si>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</si>
  <si>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</si>
  <si>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</si>
  <si>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</si>
  <si>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</si>
  <si>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</si>
  <si>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</si>
  <si>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</si>
  <si>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</si>
  <si>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</si>
  <si>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</si>
  <si>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</si>
  <si>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</si>
  <si>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</si>
  <si>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</si>
  <si>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</si>
  <si>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</si>
  <si>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</si>
  <si>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</si>
  <si>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</si>
  <si>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</si>
  <si>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</si>
  <si>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</si>
  <si>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</si>
  <si>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</si>
  <si>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</si>
  <si>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</si>
  <si>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</si>
  <si>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</si>
  <si>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</si>
  <si>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</si>
  <si>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</si>
  <si>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</si>
  <si>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</si>
  <si>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</si>
  <si>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</si>
  <si>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</si>
  <si>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</si>
  <si>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</si>
  <si>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</si>
  <si>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</si>
  <si>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</si>
  <si>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</si>
  <si>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</si>
  <si>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</si>
  <si>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</si>
  <si>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</si>
  <si>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</si>
  <si>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</si>
  <si>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</si>
  <si>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</si>
  <si>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</si>
  <si>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</si>
  <si>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</si>
  <si>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</si>
  <si>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</si>
  <si>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</si>
  <si>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</si>
  <si>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</si>
  <si>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</si>
  <si>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</si>
  <si>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</si>
  <si>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</si>
  <si>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</si>
  <si>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</si>
  <si>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</si>
  <si>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</si>
  <si>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</si>
  <si>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</si>
  <si>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</si>
  <si>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</si>
  <si>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</si>
  <si>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</si>
  <si>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</si>
  <si>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</si>
  <si>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</si>
  <si>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</si>
  <si>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</si>
  <si>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</si>
  <si>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</si>
  <si>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</si>
  <si>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</si>
  <si>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</si>
  <si>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</si>
  <si>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</si>
  <si>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</si>
  <si>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</si>
  <si>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</si>
  <si>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</si>
  <si>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</si>
  <si>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</si>
  <si>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</si>
  <si>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</si>
  <si>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</si>
  <si>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</si>
  <si>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</si>
  <si>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</si>
  <si>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</si>
  <si>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</si>
  <si>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</si>
  <si>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</si>
  <si>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</si>
  <si>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</si>
  <si>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</si>
  <si>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</si>
  <si>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</si>
  <si>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</si>
  <si>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</si>
  <si>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</si>
  <si>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</si>
  <si>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</si>
  <si>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</si>
  <si>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</si>
  <si>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</si>
  <si>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</si>
  <si>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</si>
  <si>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</si>
  <si>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</si>
  <si>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</si>
  <si>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</si>
  <si>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</si>
  <si>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</si>
  <si>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</si>
  <si>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</si>
  <si>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</si>
  <si>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</si>
  <si>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</si>
  <si>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</si>
  <si>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</si>
  <si>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</si>
  <si>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</si>
  <si>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</si>
  <si>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</si>
  <si>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</si>
  <si>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</si>
  <si>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</si>
  <si>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</si>
  <si>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</si>
  <si>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</si>
  <si>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</si>
  <si>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</si>
  <si>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</si>
  <si>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</si>
  <si>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</si>
  <si>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</si>
  <si>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</si>
  <si>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</si>
  <si>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</si>
  <si>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</si>
  <si>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</si>
  <si>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</si>
  <si>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</si>
  <si>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</si>
  <si>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</si>
  <si>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</si>
  <si>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</si>
  <si>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</si>
  <si>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</si>
  <si>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</si>
  <si>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</si>
  <si>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</si>
  <si>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</si>
  <si>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</si>
  <si>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</si>
  <si>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</si>
  <si>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</si>
  <si>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</si>
  <si>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</si>
  <si>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</si>
  <si>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</si>
  <si>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</si>
  <si>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</si>
  <si>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</si>
  <si>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</si>
  <si>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</si>
  <si>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</si>
  <si>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</si>
  <si>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</si>
  <si>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</si>
  <si>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</si>
  <si>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</si>
  <si>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</si>
  <si>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</si>
  <si>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</si>
  <si>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</si>
  <si>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</si>
  <si>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</si>
  <si>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</si>
  <si>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</si>
  <si>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</si>
  <si>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</si>
  <si>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</si>
  <si>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</si>
  <si>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</si>
  <si>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</si>
  <si>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</si>
  <si>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</si>
  <si>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</si>
  <si>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</si>
  <si>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</si>
  <si>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</si>
  <si>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</si>
  <si>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</si>
  <si>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</si>
  <si>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</si>
  <si>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</si>
  <si>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</si>
  <si>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</si>
  <si>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</si>
  <si>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</si>
  <si>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</si>
  <si>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</si>
  <si>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</si>
  <si>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</si>
  <si>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</si>
  <si>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</si>
  <si>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</si>
  <si>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</si>
  <si>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</si>
  <si>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</si>
  <si>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</si>
  <si>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</si>
  <si>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</si>
  <si>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</si>
  <si>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</si>
  <si>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</si>
  <si>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</si>
  <si>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</si>
  <si>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</si>
  <si>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</si>
  <si>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</si>
  <si>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</si>
  <si>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</si>
  <si>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</si>
  <si>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</si>
  <si>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</si>
  <si>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</si>
  <si>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</si>
  <si>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</si>
  <si>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</si>
  <si>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</si>
  <si>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</si>
  <si>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</si>
  <si>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</si>
  <si>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</si>
  <si>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</si>
  <si>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</si>
  <si>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</si>
  <si>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</si>
  <si>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</si>
  <si>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</si>
  <si>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</si>
  <si>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</si>
  <si>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</si>
  <si>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</si>
  <si>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</si>
  <si>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</si>
  <si>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</si>
  <si>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</si>
  <si>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</si>
  <si>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</si>
  <si>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</si>
  <si>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</si>
  <si>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</si>
  <si>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</si>
  <si>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</si>
  <si>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</si>
  <si>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</si>
  <si>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</si>
  <si>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</si>
  <si>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</si>
  <si>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</si>
  <si>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</si>
  <si>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</si>
  <si>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</si>
  <si>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</si>
  <si>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</si>
  <si>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</si>
  <si>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</si>
  <si>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</si>
  <si>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</si>
  <si>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</si>
  <si>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</si>
  <si>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</si>
  <si>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</si>
  <si>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</si>
  <si>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</si>
  <si>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</si>
  <si>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</si>
  <si>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</si>
  <si>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</si>
  <si>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</si>
  <si>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</si>
  <si>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</si>
  <si>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</si>
  <si>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</si>
  <si>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</si>
  <si>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</si>
  <si>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</si>
  <si>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</si>
  <si>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</si>
  <si>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</si>
  <si>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</si>
  <si>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</si>
  <si>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</si>
  <si>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</si>
  <si>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</si>
  <si>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</si>
  <si>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</si>
  <si>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</si>
  <si>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</si>
  <si>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</si>
  <si>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</si>
  <si>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</si>
  <si>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</si>
  <si>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</si>
  <si>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</si>
  <si>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</si>
  <si>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</si>
  <si>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</si>
  <si>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</si>
  <si>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</si>
  <si>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</si>
  <si>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</si>
  <si>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</si>
  <si>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</si>
  <si>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</si>
  <si>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</si>
  <si>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</si>
  <si>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</si>
  <si>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</si>
  <si>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</si>
  <si>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</si>
  <si>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</si>
  <si>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</si>
  <si>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</si>
  <si>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</si>
  <si>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</si>
  <si>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</si>
  <si>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</si>
  <si>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</si>
  <si>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</si>
  <si>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</si>
  <si>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</si>
  <si>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</si>
  <si>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</si>
  <si>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</si>
  <si>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</si>
  <si>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</si>
  <si>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</si>
  <si>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</si>
  <si>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</si>
  <si>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</si>
  <si>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</si>
  <si>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</si>
  <si>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</si>
  <si>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</si>
  <si>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</si>
  <si>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</si>
  <si>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</si>
  <si>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</si>
  <si>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</si>
  <si>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</si>
  <si>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</si>
  <si>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</si>
  <si>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</si>
  <si>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</si>
  <si>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</si>
  <si>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</si>
  <si>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</si>
  <si>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</si>
  <si>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</si>
  <si>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</si>
  <si>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</si>
  <si>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</si>
  <si>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</si>
  <si>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</si>
  <si>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</si>
  <si>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</si>
  <si>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</si>
  <si>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</si>
  <si>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</si>
  <si>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</si>
  <si>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</si>
  <si>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</si>
  <si>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</si>
  <si>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</si>
  <si>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</si>
  <si>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</si>
  <si>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</si>
  <si>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</si>
  <si>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</si>
  <si>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</si>
  <si>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</si>
  <si>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</si>
  <si>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</si>
  <si>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</si>
  <si>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</si>
  <si>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</si>
  <si>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</si>
  <si>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</si>
  <si>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</si>
  <si>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</si>
  <si>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</si>
  <si>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</si>
  <si>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</si>
  <si>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</si>
  <si>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</si>
  <si>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</si>
  <si>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</si>
  <si>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</si>
  <si>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</si>
  <si>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</si>
  <si>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</si>
  <si>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</si>
  <si>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</si>
  <si>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</si>
  <si>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</si>
  <si>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</si>
  <si>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</si>
  <si>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</si>
  <si>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</si>
  <si>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</si>
  <si>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</si>
  <si>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</si>
  <si>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</si>
  <si>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</si>
  <si>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</si>
  <si>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</si>
  <si>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</si>
  <si>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</si>
  <si>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</si>
  <si>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</si>
  <si>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</si>
  <si>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</si>
  <si>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</si>
  <si>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</si>
  <si>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</si>
  <si>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</si>
  <si>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</si>
  <si>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</si>
  <si>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</si>
  <si>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</si>
  <si>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</si>
  <si>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</si>
  <si>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</si>
  <si>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</si>
  <si>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</si>
  <si>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</si>
  <si>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</si>
  <si>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</si>
  <si>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</si>
  <si>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</si>
  <si>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</si>
  <si>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</si>
  <si>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</si>
  <si>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</si>
  <si>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</si>
  <si>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</si>
  <si>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</si>
  <si>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</si>
  <si>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</si>
  <si>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</si>
  <si>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</si>
  <si>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</si>
  <si>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</si>
  <si>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</si>
  <si>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</si>
  <si>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</si>
  <si>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</si>
  <si>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</si>
  <si>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</si>
  <si>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</si>
  <si>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</si>
  <si>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</si>
  <si>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</si>
  <si>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</si>
  <si>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</si>
  <si>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</si>
  <si>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</si>
  <si>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</si>
  <si>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</si>
  <si>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</si>
  <si>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</si>
  <si>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</si>
  <si>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</si>
  <si>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</si>
  <si>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</si>
  <si>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</si>
  <si>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</si>
  <si>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</si>
  <si>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</si>
  <si>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</si>
  <si>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</si>
  <si>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</si>
  <si>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</si>
  <si>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</si>
  <si>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</si>
  <si>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</si>
  <si>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</si>
  <si>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</si>
  <si>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</si>
  <si>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</si>
  <si>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</si>
  <si>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</si>
  <si>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</si>
  <si>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</si>
  <si>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</si>
  <si>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</si>
  <si>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</si>
  <si>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</si>
  <si>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</si>
  <si>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</si>
  <si>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</si>
  <si>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</si>
  <si>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</si>
  <si>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</si>
  <si>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</si>
  <si>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</si>
  <si>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</si>
  <si>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</si>
  <si>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</si>
  <si>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</si>
  <si>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</si>
  <si>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</si>
  <si>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</si>
  <si>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</si>
  <si>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</si>
  <si>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</si>
  <si>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</si>
  <si>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</si>
  <si>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</si>
  <si>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</si>
  <si>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</si>
  <si>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</si>
  <si>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</si>
  <si>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</si>
  <si>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</si>
  <si>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</si>
  <si>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</si>
  <si>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</si>
  <si>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</si>
  <si>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</si>
  <si>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</si>
  <si>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</si>
  <si>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</si>
  <si>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</si>
  <si>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</si>
  <si>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</si>
  <si>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</si>
  <si>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</si>
  <si>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</si>
  <si>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</si>
  <si>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</si>
  <si>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</si>
  <si>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</si>
  <si>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</si>
  <si>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</si>
  <si>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</si>
  <si>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</si>
  <si>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</si>
  <si>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</si>
  <si>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</si>
  <si>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</si>
  <si>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</si>
  <si>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</si>
  <si>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</si>
  <si>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</si>
  <si>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</si>
  <si>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</si>
  <si>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</si>
  <si>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</si>
  <si>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</si>
  <si>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</si>
  <si>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</si>
  <si>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</si>
  <si>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</si>
  <si>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</si>
  <si>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</si>
  <si>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</si>
  <si>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</si>
  <si>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</si>
  <si>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</si>
  <si>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</si>
  <si>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</si>
  <si>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</si>
  <si>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</si>
  <si>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</si>
  <si>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</si>
  <si>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</si>
  <si>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</si>
  <si>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</si>
  <si>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</si>
  <si>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</si>
  <si>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</si>
  <si>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</si>
  <si>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</si>
  <si>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</si>
  <si>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</si>
  <si>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</si>
  <si>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</si>
  <si>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</si>
  <si>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</si>
  <si>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</si>
  <si>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</si>
  <si>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</si>
  <si>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</si>
  <si>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</si>
  <si>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</si>
  <si>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</si>
  <si>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</si>
  <si>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</si>
  <si>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</si>
  <si>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</si>
  <si>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</si>
  <si>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</si>
  <si>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</si>
  <si>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</si>
  <si>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</si>
  <si>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</si>
  <si>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</si>
  <si>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</si>
  <si>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</si>
  <si>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</si>
  <si>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</si>
  <si>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</si>
  <si>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</si>
  <si>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</si>
  <si>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</si>
  <si>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</si>
  <si>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</si>
  <si>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</si>
  <si>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</si>
  <si>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</si>
  <si>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</si>
  <si>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</si>
  <si>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</si>
  <si>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</si>
  <si>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</si>
  <si>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</si>
  <si>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</si>
  <si>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</si>
  <si>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</si>
  <si>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</si>
  <si>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</si>
  <si>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</si>
  <si>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</si>
  <si>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</si>
  <si>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</si>
  <si>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</si>
  <si>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</si>
  <si>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</si>
  <si>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</si>
  <si>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</si>
  <si>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</si>
  <si>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</si>
  <si>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</si>
  <si>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</si>
  <si>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</si>
  <si>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</si>
  <si>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</si>
  <si>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</si>
  <si>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</si>
  <si>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</si>
  <si>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</si>
  <si>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</si>
  <si>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</si>
  <si>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</si>
  <si>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</si>
  <si>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</si>
  <si>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</si>
  <si>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</si>
  <si>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</si>
  <si>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</si>
  <si>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</si>
  <si>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</si>
  <si>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</si>
  <si>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</si>
  <si>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</si>
  <si>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</si>
  <si>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</si>
  <si>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</si>
  <si>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</si>
  <si>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</si>
  <si>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</si>
  <si>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</si>
  <si>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</si>
  <si>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</si>
  <si>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</si>
  <si>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</si>
  <si>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</si>
  <si>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</si>
  <si>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</si>
  <si>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</si>
  <si>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</si>
  <si>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</si>
  <si>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</si>
  <si>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</si>
  <si>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</si>
  <si>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</si>
  <si>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</si>
  <si>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</si>
  <si>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</si>
  <si>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</si>
  <si>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</si>
  <si>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</si>
  <si>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</si>
  <si>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</si>
  <si>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</si>
  <si>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</si>
  <si>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</si>
  <si>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</si>
  <si>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</si>
  <si>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</si>
  <si>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</si>
  <si>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</si>
  <si>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</si>
  <si>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</si>
  <si>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</si>
  <si>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</si>
  <si>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</si>
  <si>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</si>
  <si>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</si>
  <si>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</si>
  <si>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</si>
  <si>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</si>
  <si>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</si>
  <si>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</si>
  <si>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</si>
  <si>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</si>
  <si>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</si>
  <si>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</si>
  <si>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</si>
  <si>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</si>
  <si>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</si>
  <si>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</si>
  <si>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</si>
  <si>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</si>
  <si>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</si>
  <si>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</si>
  <si>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</si>
  <si>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</si>
  <si>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</si>
  <si>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</si>
  <si>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</si>
  <si>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</si>
  <si>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</si>
  <si>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</si>
  <si>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</si>
  <si>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</si>
  <si>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</si>
  <si>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</si>
  <si>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</si>
  <si>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</si>
  <si>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</si>
  <si>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</si>
  <si>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</si>
  <si>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</si>
  <si>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</si>
  <si>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</si>
  <si>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</si>
  <si>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</si>
  <si>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</si>
  <si>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</si>
  <si>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</si>
  <si>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</si>
  <si>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</si>
  <si>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</si>
  <si>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</si>
  <si>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</si>
  <si>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</si>
  <si>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</si>
  <si>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</si>
  <si>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</si>
  <si>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</si>
  <si>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</si>
  <si>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</si>
  <si>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</si>
  <si>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</si>
  <si>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</si>
  <si>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</si>
  <si>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</si>
  <si>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</si>
  <si>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</si>
  <si>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</si>
  <si>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</si>
  <si>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</si>
  <si>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</si>
  <si>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</si>
  <si>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</si>
  <si>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</si>
  <si>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</si>
  <si>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</si>
  <si>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</si>
  <si>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</si>
  <si>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</si>
  <si>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</si>
  <si>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</si>
  <si>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</si>
  <si>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</si>
  <si>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</si>
  <si>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</si>
  <si>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</si>
  <si>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</si>
  <si>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</si>
  <si>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</si>
  <si>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</si>
  <si>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</si>
  <si>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</si>
  <si>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</si>
  <si>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</si>
  <si>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</si>
  <si>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</si>
  <si>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</si>
  <si>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</si>
  <si>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</si>
  <si>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</si>
  <si>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</si>
  <si>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</si>
  <si>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</si>
  <si>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</si>
  <si>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</si>
  <si>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</si>
  <si>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</si>
  <si>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</si>
  <si>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</si>
  <si>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</si>
  <si>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</si>
  <si>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</si>
  <si>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</si>
  <si>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</si>
  <si>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</si>
  <si>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</si>
  <si>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</si>
  <si>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</si>
  <si>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</si>
  <si>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</si>
  <si>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</si>
  <si>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</si>
  <si>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</si>
  <si>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</si>
  <si>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</si>
  <si>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</si>
  <si>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</si>
  <si>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</si>
  <si>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</si>
  <si>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</si>
  <si>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</si>
  <si>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</si>
  <si>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</si>
  <si>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</si>
  <si>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</si>
  <si>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</si>
  <si>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</si>
  <si>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</si>
  <si>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</si>
  <si>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</si>
  <si>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</si>
  <si>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</si>
  <si>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</si>
  <si>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</si>
  <si>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</si>
  <si>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</si>
  <si>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</si>
  <si>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</si>
  <si>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</si>
  <si>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</si>
  <si>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</si>
  <si>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</si>
  <si>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</si>
  <si>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</si>
  <si>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</si>
  <si>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</si>
  <si>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</si>
  <si>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</si>
  <si>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</si>
  <si>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</si>
  <si>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</si>
  <si>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</si>
  <si>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</si>
  <si>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</si>
  <si>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</si>
  <si>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</si>
  <si>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</si>
  <si>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</si>
  <si>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</si>
  <si>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</si>
  <si>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</si>
  <si>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</si>
  <si>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</si>
  <si>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</si>
  <si>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</si>
  <si>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</si>
  <si>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</si>
  <si>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</si>
  <si>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</si>
  <si>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</si>
  <si>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</si>
  <si>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</si>
  <si>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</si>
  <si>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</si>
  <si>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</si>
  <si>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</si>
  <si>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</si>
  <si>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</si>
  <si>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</si>
  <si>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</si>
  <si>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</si>
  <si>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</si>
  <si>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</si>
  <si>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</si>
  <si>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</si>
  <si>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</si>
  <si>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</si>
  <si>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</si>
  <si>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</si>
  <si>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</si>
  <si>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</si>
  <si>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</si>
  <si>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</si>
  <si>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</si>
  <si>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</si>
  <si>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</si>
  <si>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</si>
  <si>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</si>
  <si>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</si>
  <si>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</si>
  <si>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</si>
  <si>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</si>
  <si>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</si>
  <si>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</si>
  <si>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</si>
  <si>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</si>
  <si>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</si>
  <si>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</si>
  <si>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</si>
  <si>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</si>
  <si>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</si>
  <si>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</si>
  <si>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</si>
  <si>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</si>
  <si>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</si>
  <si>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</si>
  <si>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</si>
  <si>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</si>
  <si>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</si>
  <si>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</si>
  <si>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</si>
  <si>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</si>
  <si>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</si>
  <si>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</si>
  <si>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</si>
  <si>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</si>
  <si>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</si>
  <si>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</si>
  <si>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</si>
  <si>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</si>
  <si>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</si>
  <si>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</si>
  <si>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</si>
  <si>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</si>
  <si>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</si>
  <si>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</si>
  <si>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</si>
  <si>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</si>
  <si>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</si>
  <si>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</si>
  <si>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</si>
  <si>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</si>
  <si>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</si>
  <si>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</si>
  <si>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</si>
  <si>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</si>
  <si>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</si>
  <si>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</si>
  <si>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</si>
  <si>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</si>
  <si>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</si>
  <si>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</si>
  <si>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</si>
  <si>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</si>
  <si>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</si>
  <si>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</si>
  <si>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</si>
  <si>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</si>
  <si>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</si>
  <si>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</si>
  <si>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</si>
  <si>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</si>
  <si>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</si>
  <si>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</si>
  <si>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</si>
  <si>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</si>
  <si>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</si>
  <si>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</si>
  <si>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</si>
  <si>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</si>
  <si>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</si>
  <si>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</si>
  <si>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</si>
  <si>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</si>
  <si>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</si>
  <si>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</si>
  <si>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</si>
  <si>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</si>
  <si>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</si>
  <si>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</si>
  <si>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</si>
  <si>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</si>
  <si>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</si>
  <si>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</si>
  <si>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</si>
  <si>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</si>
  <si>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</si>
  <si>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</si>
  <si>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</si>
  <si>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</si>
  <si>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</si>
  <si>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</si>
  <si>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</si>
  <si>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</si>
  <si>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</si>
  <si>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</si>
  <si>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</si>
  <si>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</si>
  <si>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</si>
  <si>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</si>
  <si>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</si>
  <si>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</si>
  <si>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</si>
  <si>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</si>
  <si>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</si>
  <si>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</si>
  <si>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</si>
  <si>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</si>
  <si>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</si>
  <si>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</si>
  <si>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</si>
  <si>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</si>
  <si>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</si>
  <si>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</si>
  <si>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</si>
  <si>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</si>
  <si>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</si>
  <si>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</si>
  <si>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</si>
  <si>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</si>
  <si>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</si>
  <si>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</si>
  <si>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</si>
  <si>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</si>
  <si>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</si>
  <si>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</si>
  <si>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</si>
  <si>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</si>
  <si>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</si>
  <si>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</si>
  <si>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</si>
  <si>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</si>
  <si>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</si>
  <si>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</si>
  <si>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</si>
  <si>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</si>
  <si>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</si>
  <si>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</si>
  <si>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</si>
  <si>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</si>
  <si>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</si>
  <si>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</si>
  <si>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</si>
  <si>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</si>
  <si>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</si>
  <si>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</si>
  <si>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</si>
  <si>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</si>
  <si>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</si>
  <si>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</si>
  <si>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</si>
  <si>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</si>
  <si>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</si>
  <si>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</si>
  <si>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</si>
  <si>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</si>
  <si>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</si>
  <si>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</si>
  <si>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</si>
  <si>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</si>
  <si>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</si>
  <si>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</si>
  <si>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</si>
  <si>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</si>
  <si>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</si>
  <si>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</si>
  <si>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</si>
  <si>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</si>
  <si>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</si>
  <si>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</si>
  <si>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</si>
  <si>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</si>
  <si>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</si>
  <si>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</si>
  <si>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</si>
  <si>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</si>
  <si>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</si>
  <si>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</si>
  <si>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</si>
  <si>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</si>
  <si>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</si>
  <si>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</si>
  <si>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</si>
  <si>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</si>
  <si>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</si>
  <si>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</si>
  <si>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</si>
  <si>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</si>
  <si>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</si>
  <si>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</si>
  <si>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</si>
  <si>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</si>
  <si>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</si>
  <si>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</si>
  <si>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</si>
  <si>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</si>
  <si>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</si>
  <si>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</si>
  <si>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</si>
  <si>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</si>
  <si>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</si>
  <si>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</si>
  <si>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</si>
  <si>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</si>
  <si>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</si>
  <si>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</si>
  <si>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</si>
  <si>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</si>
  <si>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</si>
  <si>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</si>
  <si>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</si>
  <si>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</si>
  <si>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</si>
  <si>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</si>
  <si>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</si>
  <si>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</si>
  <si>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</si>
  <si>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</si>
  <si>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</si>
  <si>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</si>
  <si>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</si>
  <si>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</si>
  <si>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</si>
  <si>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</si>
  <si>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</si>
  <si>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</si>
  <si>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</si>
  <si>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</si>
  <si>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</si>
  <si>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</si>
  <si>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</si>
  <si>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</si>
  <si>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</si>
  <si>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</si>
  <si>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</si>
  <si>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</si>
  <si>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</si>
  <si>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</si>
  <si>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</si>
  <si>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</si>
  <si>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</si>
  <si>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</si>
  <si>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</si>
  <si>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</si>
  <si>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</si>
  <si>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</si>
  <si>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</si>
  <si>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</si>
  <si>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</si>
  <si>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</si>
  <si>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</si>
  <si>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</si>
  <si>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</si>
  <si>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</si>
  <si>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</si>
  <si>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</si>
  <si>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</si>
  <si>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</si>
  <si>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</si>
  <si>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</si>
  <si>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</si>
  <si>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</si>
  <si>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</si>
  <si>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</si>
  <si>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</si>
  <si>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</si>
  <si>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</si>
  <si>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</si>
  <si>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</si>
  <si>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</si>
  <si>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</si>
  <si>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</si>
  <si>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</si>
  <si>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</si>
  <si>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</si>
  <si>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</si>
  <si>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</si>
  <si>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</si>
  <si>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</si>
  <si>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</si>
  <si>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</si>
  <si>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</si>
  <si>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</si>
  <si>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</si>
  <si>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</si>
  <si>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</si>
  <si>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</si>
  <si>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</si>
  <si>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</si>
  <si>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</si>
  <si>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</si>
  <si>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</si>
  <si>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</si>
  <si>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</si>
  <si>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</si>
  <si>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</si>
  <si>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</si>
  <si>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</si>
  <si>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</si>
  <si>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</si>
  <si>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</si>
  <si>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</si>
  <si>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</si>
  <si>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</si>
  <si>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</si>
  <si>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</si>
  <si>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</si>
  <si>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</si>
  <si>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</si>
  <si>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</si>
  <si>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</si>
  <si>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</si>
  <si>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</si>
  <si>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</si>
  <si>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</si>
  <si>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</si>
  <si>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</si>
  <si>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</si>
  <si>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</si>
  <si>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</si>
  <si>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</si>
  <si>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</si>
  <si>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</si>
  <si>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</si>
  <si>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</si>
  <si>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</si>
  <si>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</si>
  <si>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</si>
  <si>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</si>
  <si>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</si>
  <si>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</si>
  <si>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</si>
  <si>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</si>
  <si>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</si>
  <si>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</si>
  <si>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</si>
  <si>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</si>
  <si>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</si>
  <si>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</si>
  <si>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</si>
  <si>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</si>
  <si>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</si>
  <si>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</si>
  <si>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</si>
  <si>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</si>
  <si>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</si>
  <si>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</si>
  <si>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</si>
  <si>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</si>
  <si>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</si>
  <si>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</si>
  <si>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</si>
  <si>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</si>
  <si>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</si>
  <si>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</si>
  <si>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</si>
  <si>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</si>
  <si>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</si>
  <si>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</si>
  <si>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</si>
  <si>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</si>
  <si>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</si>
  <si>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</si>
  <si>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</si>
  <si>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</si>
  <si>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</si>
  <si>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</si>
  <si>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</si>
  <si>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</si>
  <si>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</si>
  <si>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</si>
  <si>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</si>
  <si>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</si>
  <si>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</si>
  <si>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</si>
  <si>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</si>
  <si>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</si>
  <si>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</si>
  <si>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</si>
  <si>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</si>
  <si>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</si>
  <si>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</si>
  <si>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</si>
  <si>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</si>
  <si>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</si>
  <si>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</si>
  <si>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</si>
  <si>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</si>
  <si>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</si>
  <si>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</si>
  <si>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</si>
  <si>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</si>
  <si>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</si>
  <si>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</si>
  <si>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</si>
  <si>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</si>
  <si>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</si>
  <si>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</si>
  <si>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</si>
  <si>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</si>
  <si>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</si>
  <si>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</si>
  <si>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</si>
  <si>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</si>
  <si>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</si>
  <si>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</si>
  <si>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</si>
  <si>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</si>
  <si>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</si>
  <si>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</si>
  <si>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</si>
  <si>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</si>
  <si>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</si>
  <si>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</si>
  <si>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</si>
  <si>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</si>
  <si>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</si>
  <si>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</si>
  <si>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</si>
  <si>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</si>
  <si>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</si>
  <si>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</si>
  <si>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</si>
  <si>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</si>
  <si>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</si>
  <si>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</si>
  <si>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</si>
  <si>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</si>
  <si>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</si>
  <si>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</si>
  <si>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</si>
  <si>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</si>
  <si>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</si>
  <si>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</si>
  <si>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</si>
  <si>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</si>
  <si>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</si>
  <si>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</si>
  <si>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</si>
  <si>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</si>
  <si>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</si>
  <si>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</si>
  <si>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</si>
  <si>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</si>
  <si>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</si>
  <si>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</si>
  <si>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</si>
  <si>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</si>
  <si>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</si>
  <si>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</si>
  <si>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</si>
  <si>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</si>
  <si>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</si>
  <si>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</si>
  <si>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</si>
  <si>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</si>
  <si>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</si>
  <si>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</si>
  <si>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</si>
  <si>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</si>
  <si>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</si>
  <si>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</si>
  <si>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</si>
  <si>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</si>
  <si>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</si>
  <si>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</si>
  <si>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</si>
  <si>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</si>
  <si>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</si>
  <si>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</si>
  <si>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</si>
  <si>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</si>
  <si>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</si>
  <si>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</si>
  <si>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</si>
  <si>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</si>
  <si>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</si>
  <si>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</si>
  <si>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</si>
  <si>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</si>
  <si>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</si>
  <si>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</si>
  <si>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</si>
  <si>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</si>
  <si>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</si>
  <si>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</si>
  <si>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</si>
  <si>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</si>
  <si>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</si>
  <si>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</si>
  <si>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</si>
  <si>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</si>
  <si>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</si>
  <si>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</si>
  <si>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</si>
  <si>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</si>
  <si>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</si>
  <si>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</si>
  <si>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</si>
  <si>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</si>
  <si>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</si>
  <si>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</si>
  <si>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</si>
  <si>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</si>
  <si>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</si>
  <si>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</si>
  <si>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</si>
  <si>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</si>
  <si>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</si>
  <si>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</si>
  <si>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</si>
  <si>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</si>
  <si>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</si>
  <si>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</si>
  <si>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</si>
  <si>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</si>
  <si>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</si>
  <si>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</si>
  <si>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</si>
  <si>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</si>
  <si>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</si>
  <si>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</si>
  <si>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</si>
  <si>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</si>
  <si>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</si>
  <si>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</si>
  <si>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</si>
  <si>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</si>
  <si>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</si>
  <si>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</si>
  <si>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</si>
  <si>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</si>
  <si>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</si>
  <si>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</si>
  <si>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</si>
  <si>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</si>
  <si>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</si>
  <si>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</si>
  <si>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</si>
  <si>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</si>
  <si>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</si>
  <si>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</si>
  <si>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</si>
  <si>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</si>
  <si>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</si>
  <si>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</si>
  <si>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</si>
  <si>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</si>
  <si>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</si>
  <si>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</si>
  <si>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</si>
  <si>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</si>
  <si>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</si>
  <si>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</si>
  <si>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</si>
  <si>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</si>
  <si>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</si>
  <si>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</si>
  <si>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</si>
  <si>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</si>
  <si>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</si>
  <si>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</si>
  <si>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</si>
  <si>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</si>
  <si>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</si>
  <si>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</si>
  <si>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</si>
  <si>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</si>
  <si>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</si>
  <si>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</si>
  <si>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</si>
  <si>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</si>
  <si>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</si>
  <si>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</si>
  <si>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</si>
  <si>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</si>
  <si>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</si>
  <si>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</si>
  <si>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</si>
  <si>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</si>
  <si>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</si>
  <si>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</si>
  <si>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</si>
  <si>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</si>
  <si>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</si>
  <si>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</si>
  <si>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</si>
  <si>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</si>
  <si>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</si>
  <si>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</si>
  <si>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</si>
  <si>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</si>
  <si>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</si>
  <si>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</si>
  <si>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</si>
  <si>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</si>
  <si>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</si>
  <si>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</si>
  <si>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</si>
  <si>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</si>
  <si>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</si>
  <si>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</si>
  <si>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</si>
  <si>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</si>
  <si>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</si>
  <si>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</si>
  <si>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</si>
  <si>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</si>
  <si>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</si>
  <si>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</si>
  <si>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</si>
  <si>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</si>
  <si>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</si>
  <si>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</si>
  <si>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</si>
  <si>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</si>
  <si>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</si>
  <si>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</si>
  <si>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</si>
  <si>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</si>
  <si>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</si>
  <si>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</si>
  <si>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</si>
  <si>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</si>
  <si>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</si>
  <si>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</si>
  <si>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</si>
  <si>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</si>
  <si>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</si>
  <si>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</si>
  <si>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</si>
  <si>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</si>
  <si>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</si>
  <si>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</si>
  <si>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</si>
  <si>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</si>
  <si>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</si>
  <si>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</si>
  <si>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</si>
  <si>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</si>
  <si>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</si>
  <si>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</si>
  <si>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</si>
  <si>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</si>
  <si>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</si>
  <si>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</si>
  <si>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</si>
  <si>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</si>
  <si>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</si>
  <si>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</si>
  <si>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</si>
  <si>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</si>
  <si>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</si>
  <si>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</si>
  <si>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</si>
  <si>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</si>
  <si>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</si>
  <si>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</si>
  <si>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</si>
  <si>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</si>
  <si>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</si>
  <si>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</si>
  <si>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</si>
  <si>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</si>
  <si>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</si>
  <si>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</si>
  <si>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</si>
  <si>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</si>
  <si>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</si>
  <si>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</si>
  <si>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</si>
  <si>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</si>
  <si>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</si>
  <si>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</si>
  <si>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</si>
  <si>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</si>
  <si>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</si>
  <si>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</si>
  <si>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</si>
  <si>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</si>
  <si>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</si>
  <si>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</si>
  <si>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</si>
  <si>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</si>
  <si>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</si>
  <si>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</si>
  <si>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</si>
  <si>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</si>
  <si>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</si>
  <si>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</si>
  <si>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</si>
  <si>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</si>
  <si>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</si>
  <si>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</si>
  <si>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</si>
  <si>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</si>
  <si>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</si>
  <si>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</si>
  <si>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</si>
  <si>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</si>
  <si>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</si>
  <si>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</si>
  <si>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</si>
  <si>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</si>
  <si>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</si>
  <si>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</si>
  <si>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</si>
  <si>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</si>
  <si>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</si>
  <si>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</si>
  <si>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</si>
  <si>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</si>
  <si>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</si>
  <si>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</si>
  <si>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</si>
  <si>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</si>
  <si>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</si>
  <si>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</si>
  <si>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</si>
  <si>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</si>
  <si>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</si>
  <si>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</si>
  <si>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</si>
  <si>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</si>
  <si>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</si>
  <si>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</si>
  <si>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</si>
  <si>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</si>
  <si>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</si>
  <si>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</si>
  <si>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</si>
  <si>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</si>
  <si>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</si>
  <si>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</si>
  <si>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</si>
  <si>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</si>
  <si>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</si>
  <si>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</si>
  <si>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</si>
  <si>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</si>
  <si>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</si>
  <si>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</si>
  <si>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</si>
  <si>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</si>
  <si>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</si>
  <si>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</si>
  <si>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</si>
  <si>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</si>
  <si>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</si>
  <si>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</si>
  <si>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</si>
  <si>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</si>
  <si>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</si>
  <si>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</si>
  <si>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</si>
  <si>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</si>
  <si>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</si>
  <si>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</si>
  <si>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</si>
  <si>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</si>
  <si>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</si>
  <si>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</si>
  <si>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</si>
  <si>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</si>
  <si>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</si>
  <si>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</si>
  <si>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</si>
  <si>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</si>
  <si>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</si>
  <si>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</si>
  <si>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</si>
  <si>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</si>
  <si>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</si>
  <si>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</si>
  <si>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</si>
  <si>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</si>
  <si>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</si>
  <si>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</si>
  <si>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</si>
  <si>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</si>
  <si>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</si>
  <si>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</si>
  <si>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</si>
  <si>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</si>
  <si>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</si>
  <si>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</si>
  <si>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</si>
  <si>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</si>
  <si>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</si>
  <si>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</si>
  <si>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</si>
  <si>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</si>
  <si>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</si>
  <si>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</si>
  <si>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</si>
  <si>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</si>
  <si>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</si>
  <si>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</si>
  <si>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</si>
  <si>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</si>
  <si>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</si>
  <si>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</si>
  <si>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</si>
  <si>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</si>
  <si>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</si>
  <si>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</si>
  <si>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</si>
  <si>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</si>
  <si>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</si>
  <si>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</si>
  <si>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</si>
  <si>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</si>
  <si>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</si>
  <si>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</si>
  <si>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</si>
  <si>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</si>
  <si>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</si>
  <si>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</si>
  <si>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</si>
  <si>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</si>
  <si>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</si>
  <si>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</si>
  <si>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</si>
  <si>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</si>
  <si>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</si>
  <si>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</si>
  <si>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</si>
  <si>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</si>
  <si>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</si>
  <si>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</si>
  <si>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</si>
  <si>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</si>
  <si>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</si>
  <si>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</si>
  <si>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</si>
  <si>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</si>
  <si>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</si>
  <si>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</si>
  <si>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</si>
  <si>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</si>
  <si>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</si>
  <si>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</si>
  <si>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</si>
  <si>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</si>
  <si>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</si>
  <si>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</si>
  <si>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</si>
  <si>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</si>
  <si>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</si>
  <si>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</si>
  <si>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</si>
  <si>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</si>
  <si>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</si>
  <si>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</si>
  <si>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</si>
  <si>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</si>
  <si>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</si>
  <si>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</si>
  <si>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</si>
  <si>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</si>
  <si>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</si>
  <si>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</si>
  <si>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</si>
  <si>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</si>
  <si>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</si>
  <si>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</si>
  <si>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</si>
  <si>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</si>
  <si>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</si>
  <si>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</si>
  <si>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</si>
  <si>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</si>
  <si>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</si>
  <si>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</si>
  <si>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</si>
  <si>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</si>
  <si>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</si>
  <si>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</si>
  <si>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</si>
  <si>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</si>
  <si>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</si>
  <si>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</si>
  <si>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</si>
  <si>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</si>
  <si>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</si>
  <si>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</si>
  <si>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</si>
  <si>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</si>
  <si>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</si>
  <si>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</si>
  <si>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</si>
  <si>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</si>
  <si>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</si>
  <si>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</si>
  <si>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</si>
  <si>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</si>
  <si>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</si>
  <si>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</si>
  <si>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</si>
  <si>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</si>
  <si>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</si>
  <si>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</si>
  <si>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</si>
  <si>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</si>
  <si>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</si>
  <si>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</si>
  <si>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</si>
  <si>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</si>
  <si>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</si>
  <si>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</si>
  <si>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</si>
  <si>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</si>
  <si>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</si>
  <si>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</si>
  <si>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</si>
  <si>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</si>
  <si>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</si>
  <si>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</si>
  <si>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</si>
  <si>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</si>
  <si>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</si>
  <si>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</si>
  <si>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</si>
  <si>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</si>
  <si>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</si>
  <si>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</si>
  <si>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</si>
  <si>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</si>
  <si>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</si>
  <si>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</si>
  <si>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</si>
  <si>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</si>
  <si>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</si>
  <si>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</si>
  <si>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</si>
  <si>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</si>
  <si>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</si>
  <si>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</si>
  <si>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</si>
  <si>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</si>
  <si>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</si>
  <si>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</si>
  <si>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</si>
  <si>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</si>
  <si>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</si>
  <si>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</si>
  <si>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</si>
  <si>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</si>
  <si>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</si>
  <si>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</si>
  <si>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</si>
  <si>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</si>
  <si>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</si>
  <si>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</si>
  <si>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</si>
  <si>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</si>
  <si>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</si>
  <si>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</si>
  <si>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</si>
  <si>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</si>
  <si>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</si>
  <si>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</si>
  <si>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</si>
  <si>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</si>
  <si>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</si>
  <si>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</si>
  <si>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</si>
  <si>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</si>
  <si>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</si>
  <si>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</si>
  <si>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</si>
  <si>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</si>
  <si>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</si>
  <si>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</si>
  <si>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</si>
  <si>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</si>
  <si>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</si>
  <si>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</si>
  <si>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</si>
  <si>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</si>
  <si>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</si>
  <si>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</si>
  <si>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</si>
  <si>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</si>
  <si>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</si>
  <si>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</si>
  <si>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</si>
  <si>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</si>
  <si>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</si>
  <si>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</si>
  <si>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</si>
  <si>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</si>
  <si>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</si>
  <si>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</si>
  <si>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</si>
  <si>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</si>
  <si>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</si>
  <si>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</si>
  <si>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</si>
  <si>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</si>
  <si>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</si>
  <si>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</si>
  <si>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</si>
  <si>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</si>
  <si>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</si>
  <si>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</si>
  <si>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</si>
  <si>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</si>
  <si>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</si>
  <si>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</si>
  <si>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</si>
  <si>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</si>
  <si>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</si>
  <si>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</si>
  <si>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</si>
  <si>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</si>
  <si>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</si>
  <si>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</si>
  <si>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</si>
  <si>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</si>
  <si>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</si>
  <si>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</si>
  <si>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</si>
  <si>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</si>
  <si>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</si>
  <si>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</si>
  <si>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</si>
  <si>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</si>
  <si>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</si>
  <si>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</si>
  <si>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</si>
  <si>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</si>
  <si>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</si>
  <si>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</si>
  <si>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</si>
  <si>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</si>
  <si>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</si>
  <si>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</si>
  <si>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</si>
  <si>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</si>
  <si>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</si>
  <si>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</si>
  <si>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</si>
  <si>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</si>
  <si>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</si>
  <si>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</si>
  <si>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</si>
  <si>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</si>
  <si>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</si>
  <si>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</si>
  <si>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</si>
  <si>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</si>
  <si>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</si>
  <si>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</si>
  <si>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</si>
  <si>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</si>
  <si>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</si>
  <si>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</si>
  <si>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</si>
  <si>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</si>
  <si>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</si>
  <si>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</si>
  <si>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</si>
  <si>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</si>
  <si>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</si>
  <si>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</si>
  <si>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</si>
  <si>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</si>
  <si>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</si>
  <si>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</si>
  <si>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</si>
  <si>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</si>
  <si>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</si>
  <si>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</si>
  <si>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</si>
  <si>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</si>
  <si>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</si>
  <si>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</si>
  <si>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</si>
  <si>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</si>
  <si>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</si>
  <si>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</si>
  <si>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</si>
  <si>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</si>
  <si>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</si>
  <si>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</si>
  <si>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</si>
  <si>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</si>
  <si>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</si>
  <si>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</si>
  <si>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</si>
  <si>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</si>
  <si>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</si>
  <si>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</si>
  <si>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</si>
  <si>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</si>
  <si>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</si>
  <si>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</si>
  <si>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</si>
  <si>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</si>
  <si>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</si>
  <si>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</si>
  <si>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</si>
  <si>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</si>
  <si>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</si>
  <si>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</si>
  <si>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</si>
  <si>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</si>
  <si>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</si>
  <si>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</si>
  <si>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</si>
  <si>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</si>
  <si>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</si>
  <si>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</si>
  <si>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</si>
  <si>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</si>
  <si>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</si>
  <si>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</si>
  <si>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</si>
  <si>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</si>
  <si>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</si>
  <si>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</si>
  <si>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</si>
  <si>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</si>
  <si>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</si>
  <si>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</si>
  <si>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</si>
  <si>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</si>
  <si>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</si>
  <si>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</si>
  <si>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</si>
  <si>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</si>
  <si>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</si>
  <si>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</si>
  <si>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</si>
  <si>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</si>
  <si>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</si>
  <si>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</si>
  <si>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</si>
  <si>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</si>
  <si>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</si>
  <si>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</si>
  <si>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</si>
  <si>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</si>
  <si>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</si>
  <si>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</si>
  <si>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</si>
  <si>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</si>
  <si>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</si>
  <si>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</si>
  <si>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</si>
  <si>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</si>
  <si>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</si>
  <si>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</si>
  <si>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</si>
  <si>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</si>
  <si>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</si>
  <si>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</si>
  <si>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</si>
  <si>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</si>
  <si>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</si>
  <si>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</si>
  <si>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</si>
  <si>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</si>
  <si>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</si>
  <si>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</si>
  <si>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</si>
  <si>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</si>
  <si>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</si>
  <si>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</si>
  <si>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</si>
  <si>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</si>
  <si>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</si>
  <si>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</si>
  <si>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</si>
  <si>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</si>
  <si>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</si>
  <si>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</si>
  <si>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</si>
  <si>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</si>
  <si>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</si>
  <si>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</si>
  <si>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</si>
  <si>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</si>
  <si>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</si>
  <si>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</si>
  <si>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</si>
  <si>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</si>
  <si>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</si>
  <si>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</si>
  <si>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</si>
  <si>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</si>
  <si>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</si>
  <si>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</si>
  <si>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</si>
  <si>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</si>
  <si>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</si>
  <si>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</si>
  <si>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</si>
  <si>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</si>
  <si>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</si>
  <si>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</si>
  <si>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</si>
  <si>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</si>
  <si>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</si>
  <si>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</si>
  <si>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</si>
  <si>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</si>
  <si>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</si>
  <si>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</si>
  <si>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</si>
  <si>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</si>
  <si>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</si>
  <si>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</si>
  <si>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</si>
  <si>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</si>
  <si>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</si>
  <si>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</si>
  <si>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</si>
  <si>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</si>
  <si>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</si>
  <si>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</si>
  <si>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</si>
  <si>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</si>
  <si>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</si>
  <si>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</si>
  <si>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</si>
  <si>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</si>
  <si>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</si>
  <si>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</si>
  <si>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</si>
  <si>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</si>
  <si>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</si>
  <si>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</si>
  <si>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</si>
  <si>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</si>
  <si>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</si>
  <si>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</si>
  <si>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</si>
  <si>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</si>
  <si>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</si>
  <si>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</si>
  <si>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</si>
  <si>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</si>
  <si>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</si>
  <si>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</si>
  <si>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</si>
  <si>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</si>
  <si>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</si>
  <si>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</si>
  <si>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</si>
  <si>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</si>
  <si>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</si>
  <si>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</si>
  <si>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</si>
  <si>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</si>
  <si>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</si>
  <si>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</si>
  <si>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</si>
  <si>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</si>
  <si>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</si>
  <si>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</si>
  <si>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</si>
  <si>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</si>
  <si>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</si>
  <si>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</si>
  <si>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</si>
  <si>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</si>
  <si>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</si>
  <si>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</si>
  <si>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</si>
  <si>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</si>
  <si>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</si>
  <si>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</si>
  <si>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</si>
  <si>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</si>
  <si>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</si>
  <si>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</si>
  <si>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</si>
  <si>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</si>
  <si>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</si>
  <si>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</si>
  <si>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</si>
  <si>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</si>
  <si>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</si>
  <si>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</si>
  <si>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</si>
  <si>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</si>
  <si>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</si>
  <si>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</si>
  <si>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</si>
  <si>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</si>
  <si>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</si>
  <si>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</si>
  <si>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</si>
  <si>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</si>
  <si>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</si>
  <si>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</si>
  <si>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</si>
  <si>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</si>
  <si>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</si>
  <si>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</si>
  <si>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</si>
  <si>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</si>
  <si>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</si>
  <si>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</si>
  <si>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</si>
  <si>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</si>
  <si>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</si>
  <si>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</si>
  <si>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</si>
  <si>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</si>
  <si>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</si>
  <si>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</si>
  <si>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</si>
  <si>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</si>
  <si>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</si>
  <si>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</si>
  <si>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</si>
  <si>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</si>
  <si>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</si>
  <si>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</si>
  <si>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</si>
  <si>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</si>
  <si>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</si>
  <si>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</si>
  <si>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</si>
  <si>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</si>
  <si>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</si>
  <si>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</si>
  <si>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</si>
  <si>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</si>
  <si>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</si>
  <si>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</si>
  <si>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</si>
  <si>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</si>
  <si>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</si>
  <si>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</si>
  <si>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</si>
  <si>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</si>
  <si>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</si>
  <si>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</si>
  <si>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</si>
  <si>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</si>
  <si>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</si>
  <si>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</si>
  <si>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</si>
  <si>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</si>
  <si>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</si>
  <si>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</si>
  <si>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</si>
  <si>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</si>
  <si>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</si>
  <si>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</si>
  <si>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</si>
  <si>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</si>
  <si>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</si>
  <si>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</si>
  <si>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</si>
  <si>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</si>
  <si>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</si>
  <si>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</si>
  <si>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</si>
  <si>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</si>
  <si>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</si>
  <si>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</si>
  <si>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</si>
  <si>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</si>
  <si>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</si>
  <si>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</si>
  <si>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</si>
  <si>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</si>
  <si>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</si>
  <si>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</si>
  <si>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</si>
  <si>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</si>
  <si>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</si>
  <si>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</si>
  <si>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</si>
  <si>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</si>
  <si>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</si>
  <si>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</si>
  <si>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</si>
  <si>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</si>
  <si>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</si>
  <si>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</si>
  <si>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</si>
  <si>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</si>
  <si>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</si>
  <si>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</si>
  <si>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</si>
  <si>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</si>
  <si>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</si>
  <si>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</si>
  <si>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</si>
  <si>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</si>
  <si>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</si>
  <si>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</si>
  <si>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</si>
  <si>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</si>
  <si>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</si>
  <si>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</si>
  <si>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</si>
  <si>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</si>
  <si>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</si>
  <si>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</si>
  <si>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</si>
  <si>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</si>
  <si>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</si>
  <si>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</si>
  <si>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</si>
  <si>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</si>
  <si>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</si>
  <si>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</si>
  <si>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</si>
  <si>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</si>
  <si>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</si>
  <si>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</si>
  <si>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</si>
  <si>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</si>
  <si>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</si>
  <si>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</si>
  <si>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</si>
  <si>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</si>
  <si>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</si>
  <si>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</si>
  <si>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</si>
  <si>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</si>
  <si>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</si>
  <si>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</si>
  <si>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</si>
  <si>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</si>
  <si>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</si>
  <si>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</si>
  <si>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</si>
  <si>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</si>
  <si>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</si>
  <si>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</si>
  <si>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</si>
  <si>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</si>
  <si>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</si>
  <si>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</si>
  <si>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</si>
  <si>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</si>
  <si>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</si>
  <si>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</si>
  <si>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</si>
  <si>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</si>
  <si>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</si>
  <si>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</si>
  <si>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</si>
  <si>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</si>
  <si>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</si>
  <si>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</si>
  <si>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</si>
  <si>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</si>
  <si>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</si>
  <si>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</si>
  <si>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</si>
  <si>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</si>
  <si>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</si>
  <si>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</si>
  <si>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</si>
  <si>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</si>
  <si>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</si>
  <si>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</si>
  <si>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</si>
  <si>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</si>
  <si>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</si>
  <si>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</si>
  <si>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</si>
  <si>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</si>
  <si>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</si>
  <si>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</si>
  <si>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</si>
  <si>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</si>
  <si>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</si>
  <si>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</si>
  <si>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</si>
  <si>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</si>
  <si>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</si>
  <si>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</si>
  <si>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</si>
  <si>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</si>
  <si>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</si>
  <si>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</si>
  <si>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</si>
  <si>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</si>
  <si>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</si>
  <si>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</si>
  <si>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</si>
  <si>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</si>
  <si>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</si>
  <si>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</si>
  <si>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</si>
  <si>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</si>
  <si>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</si>
  <si>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</si>
  <si>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</si>
  <si>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</si>
  <si>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</si>
  <si>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</si>
  <si>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</si>
  <si>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</si>
  <si>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</si>
  <si>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</si>
  <si>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</si>
  <si>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</si>
  <si>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</si>
  <si>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</si>
  <si>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</si>
  <si>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</si>
  <si>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</si>
  <si>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</si>
  <si>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</si>
  <si>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</si>
  <si>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</si>
  <si>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</si>
  <si>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</si>
  <si>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</si>
  <si>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</si>
  <si>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</si>
  <si>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</si>
  <si>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</si>
  <si>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</si>
  <si>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</si>
  <si>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</si>
  <si>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</si>
  <si>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</si>
  <si>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</si>
  <si>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</si>
  <si>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</si>
  <si>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</si>
  <si>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</si>
  <si>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</si>
  <si>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</si>
  <si>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</si>
  <si>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</si>
  <si>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</si>
  <si>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</si>
  <si>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</si>
  <si>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</si>
  <si>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</si>
  <si>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</si>
  <si>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</si>
  <si>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</si>
  <si>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</si>
  <si>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</si>
  <si>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</si>
  <si>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</si>
  <si>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</si>
  <si>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</si>
  <si>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</si>
  <si>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</si>
  <si>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</si>
  <si>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</si>
  <si>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</si>
  <si>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</si>
  <si>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</si>
  <si>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</si>
  <si>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</si>
  <si>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</si>
  <si>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</si>
  <si>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</si>
  <si>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</si>
  <si>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</si>
  <si>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</si>
  <si>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</si>
  <si>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</si>
  <si>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</si>
  <si>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</si>
  <si>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</si>
  <si>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</si>
  <si>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</si>
  <si>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</si>
  <si>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</si>
  <si>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</si>
  <si>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</si>
  <si>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</si>
  <si>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</si>
  <si>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</si>
  <si>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</si>
  <si>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</si>
  <si>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</si>
  <si>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</si>
  <si>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</si>
  <si>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</si>
  <si>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</si>
  <si>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</si>
  <si>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</si>
  <si>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</si>
  <si>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</si>
  <si>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</si>
  <si>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</si>
  <si>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</si>
  <si>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</si>
  <si>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</si>
  <si>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</si>
  <si>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</si>
  <si>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</si>
  <si>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</si>
  <si>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</si>
  <si>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</si>
  <si>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</si>
  <si>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</si>
  <si>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</si>
  <si>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</si>
  <si>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</si>
  <si>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</si>
  <si>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</si>
  <si>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</si>
  <si>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</si>
  <si>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</si>
  <si>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</si>
  <si>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</si>
  <si>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</si>
  <si>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</si>
  <si>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</si>
  <si>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</si>
  <si>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</si>
  <si>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</si>
  <si>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</si>
  <si>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</si>
  <si>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</si>
  <si>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</si>
  <si>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</si>
  <si>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</si>
  <si>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</si>
  <si>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</si>
  <si>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</si>
  <si>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</si>
  <si>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</si>
  <si>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</si>
  <si>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</si>
  <si>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</si>
  <si>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</si>
  <si>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</si>
  <si>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</si>
  <si>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</si>
  <si>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</si>
  <si>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</si>
  <si>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</si>
  <si>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</si>
  <si>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</si>
  <si>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</si>
  <si>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</si>
  <si>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</si>
  <si>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</si>
  <si>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</si>
  <si>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</si>
  <si>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</si>
  <si>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</si>
  <si>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</si>
  <si>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</si>
  <si>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</si>
  <si>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</si>
  <si>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</si>
  <si>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</si>
  <si>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</si>
  <si>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</si>
  <si>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</si>
  <si>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</si>
  <si>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</si>
  <si>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</si>
  <si>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</si>
  <si>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</si>
  <si>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</si>
  <si>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</si>
  <si>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</si>
  <si>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</si>
  <si>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</si>
  <si>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</si>
  <si>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</si>
  <si>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</si>
  <si>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</si>
  <si>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</si>
  <si>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</si>
  <si>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</si>
  <si>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</si>
  <si>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</si>
  <si>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</si>
  <si>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</si>
  <si>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</si>
  <si>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</si>
  <si>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</si>
  <si>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</si>
  <si>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</si>
  <si>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</si>
  <si>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</si>
  <si>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</si>
  <si>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</si>
  <si>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</si>
  <si>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</si>
  <si>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</si>
  <si>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</si>
  <si>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</si>
  <si>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</si>
  <si>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</si>
  <si>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</si>
  <si>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</si>
  <si>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</si>
  <si>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</si>
  <si>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</si>
  <si>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</si>
  <si>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</si>
  <si>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</si>
  <si>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</si>
  <si>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</si>
  <si>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</si>
  <si>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</si>
  <si>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</si>
  <si>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</si>
  <si>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</si>
  <si>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</si>
  <si>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</si>
  <si>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</si>
  <si>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</si>
  <si>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</si>
  <si>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</si>
  <si>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</si>
  <si>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</si>
  <si>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</si>
  <si>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</si>
  <si>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</si>
  <si>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</si>
  <si>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</si>
  <si>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</si>
  <si>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</si>
  <si>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</si>
  <si>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</si>
  <si>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</si>
  <si>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</si>
  <si>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</si>
  <si>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</si>
  <si>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</si>
  <si>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</si>
  <si>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</si>
  <si>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</si>
  <si>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</si>
  <si>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</si>
  <si>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</si>
  <si>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</si>
  <si>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</si>
  <si>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</si>
  <si>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</si>
  <si>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</si>
  <si>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</si>
  <si>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</si>
  <si>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</si>
  <si>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</si>
  <si>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</si>
  <si>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</si>
  <si>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</si>
  <si>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</si>
  <si>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</si>
  <si>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</si>
  <si>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</si>
  <si>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</si>
  <si>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</si>
  <si>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</si>
  <si>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</si>
  <si>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</si>
  <si>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</si>
  <si>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</si>
  <si>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</si>
  <si>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</si>
  <si>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</si>
  <si>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</si>
  <si>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</si>
  <si>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</si>
  <si>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</si>
  <si>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</si>
  <si>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</si>
  <si>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</si>
  <si>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</si>
  <si>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</si>
  <si>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</si>
  <si>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</si>
  <si>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</si>
  <si>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</si>
  <si>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</si>
  <si>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</si>
  <si>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</si>
  <si>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</si>
  <si>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</si>
  <si>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</si>
  <si>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</si>
  <si>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</si>
  <si>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</si>
  <si>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</si>
  <si>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</si>
  <si>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</si>
  <si>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</si>
  <si>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</si>
  <si>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</si>
  <si>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</si>
  <si>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</si>
  <si>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</si>
  <si>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</si>
  <si>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</si>
  <si>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</si>
  <si>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</si>
  <si>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</si>
  <si>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</si>
  <si>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</si>
  <si>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</si>
  <si>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</si>
  <si>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</si>
  <si>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</si>
  <si>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</si>
  <si>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</si>
  <si>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</si>
  <si>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</si>
  <si>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</si>
  <si>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</si>
  <si>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</si>
  <si>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</si>
  <si>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</si>
  <si>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</si>
  <si>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</si>
  <si>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</si>
  <si>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</si>
  <si>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</si>
  <si>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</si>
  <si>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</si>
  <si>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</si>
  <si>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</si>
  <si>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</si>
  <si>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</si>
  <si>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</si>
  <si>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</si>
  <si>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</si>
  <si>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</si>
  <si>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</si>
  <si>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</si>
  <si>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</si>
  <si>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</si>
  <si>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</si>
  <si>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</si>
  <si>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</si>
  <si>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</si>
  <si>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</si>
  <si>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</si>
  <si>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</si>
  <si>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</si>
  <si>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</si>
  <si>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</si>
  <si>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</si>
  <si>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</si>
  <si>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</si>
  <si>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</si>
  <si>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</si>
  <si>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</si>
  <si>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</si>
  <si>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</si>
  <si>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</si>
  <si>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</si>
  <si>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</si>
  <si>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</si>
  <si>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</si>
  <si>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</si>
  <si>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</si>
  <si>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</si>
  <si>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</si>
  <si>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</si>
  <si>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</si>
  <si>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</si>
  <si>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</si>
  <si>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</si>
  <si>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</si>
  <si>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</si>
  <si>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</si>
  <si>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</si>
  <si>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</si>
  <si>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</si>
  <si>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</si>
  <si>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</si>
  <si>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</si>
  <si>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</si>
  <si>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</si>
  <si>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</si>
  <si>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</si>
  <si>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</si>
  <si>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</si>
  <si>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</si>
  <si>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</si>
  <si>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</si>
  <si>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</si>
  <si>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</si>
  <si>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</si>
  <si>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</si>
  <si>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</si>
  <si>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</si>
  <si>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</si>
  <si>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</si>
  <si>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</si>
  <si>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</si>
  <si>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</si>
  <si>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</si>
  <si>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</si>
  <si>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</si>
  <si>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</si>
  <si>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</si>
  <si>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</si>
  <si>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</si>
  <si>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</si>
  <si>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</si>
  <si>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</si>
  <si>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</si>
  <si>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</si>
  <si>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</si>
  <si>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</si>
  <si>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</si>
  <si>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</si>
  <si>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</si>
  <si>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</si>
  <si>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</si>
  <si>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</si>
  <si>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</si>
  <si>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</si>
  <si>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</si>
  <si>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</si>
  <si>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</si>
  <si>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</si>
  <si>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</si>
  <si>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</si>
  <si>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</si>
  <si>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</si>
  <si>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</si>
  <si>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</si>
  <si>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</si>
  <si>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</si>
  <si>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</si>
  <si>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</si>
  <si>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</si>
  <si>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</si>
  <si>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</si>
  <si>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</si>
  <si>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</si>
  <si>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</si>
  <si>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</si>
  <si>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</si>
  <si>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</si>
  <si>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</si>
  <si>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</si>
  <si>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</si>
  <si>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</si>
  <si>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</si>
  <si>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</si>
  <si>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</si>
  <si>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</si>
  <si>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</si>
  <si>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</si>
  <si>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</si>
  <si>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</si>
  <si>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</si>
  <si>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</si>
  <si>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</si>
  <si>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</si>
  <si>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</si>
  <si>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</si>
  <si>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</si>
  <si>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</si>
  <si>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</si>
  <si>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</si>
  <si>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</si>
  <si>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</si>
  <si>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</si>
  <si>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</si>
  <si>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</si>
  <si>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</si>
  <si>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</si>
  <si>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</si>
  <si>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</si>
  <si>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</si>
  <si>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</si>
  <si>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</si>
  <si>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</si>
  <si>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</si>
  <si>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</si>
  <si>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</si>
  <si>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</si>
  <si>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</si>
  <si>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</si>
  <si>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</si>
  <si>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</si>
  <si>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</si>
  <si>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</si>
  <si>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</si>
  <si>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</si>
  <si>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</si>
  <si>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</si>
  <si>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</si>
  <si>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</si>
  <si>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</si>
  <si>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</si>
  <si>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</si>
  <si>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</si>
  <si>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</si>
  <si>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</si>
  <si>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</si>
  <si>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</si>
  <si>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</si>
  <si>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</si>
  <si>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</si>
  <si>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</si>
  <si>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</si>
  <si>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</si>
  <si>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</si>
  <si>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</si>
  <si>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</si>
  <si>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</si>
  <si>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</si>
  <si>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</si>
  <si>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</si>
  <si>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</si>
  <si>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</si>
  <si>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</si>
  <si>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</si>
  <si>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</si>
  <si>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</si>
  <si>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</si>
  <si>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</si>
  <si>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</si>
  <si>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</si>
  <si>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</si>
  <si>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</si>
  <si>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</si>
  <si>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</si>
  <si>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</si>
  <si>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</si>
  <si>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</si>
  <si>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</si>
  <si>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</si>
  <si>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</si>
  <si>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</si>
  <si>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</si>
  <si>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</si>
  <si>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</si>
  <si>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</si>
  <si>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</si>
  <si>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</si>
  <si>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</si>
  <si>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</si>
  <si>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</si>
  <si>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</si>
  <si>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</si>
  <si>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</si>
  <si>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</si>
  <si>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</si>
  <si>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</si>
  <si>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</si>
  <si>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</si>
  <si>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</si>
  <si>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</si>
  <si>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</si>
  <si>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</si>
  <si>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</si>
  <si>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</si>
  <si>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</si>
  <si>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</si>
  <si>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</si>
  <si>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</si>
  <si>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</si>
  <si>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</si>
  <si>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</si>
  <si>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</si>
  <si>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</si>
  <si>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</si>
  <si>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</si>
  <si>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</si>
  <si>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</si>
  <si>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</si>
  <si>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</si>
  <si>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</si>
  <si>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</si>
  <si>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</si>
  <si>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</si>
  <si>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</si>
  <si>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</si>
  <si>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</si>
  <si>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</si>
  <si>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</si>
  <si>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</si>
  <si>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</si>
  <si>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</si>
  <si>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</si>
  <si>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</si>
  <si>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</si>
  <si>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</si>
  <si>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</si>
  <si>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</si>
  <si>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</si>
  <si>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</si>
  <si>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</si>
  <si>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</si>
  <si>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</si>
  <si>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</si>
  <si>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</si>
  <si>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</si>
  <si>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</si>
  <si>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</si>
  <si>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</si>
  <si>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</si>
  <si>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</si>
  <si>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</si>
  <si>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</si>
  <si>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</si>
  <si>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</si>
  <si>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</si>
  <si>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</si>
  <si>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</si>
  <si>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</si>
  <si>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</si>
  <si>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</si>
  <si>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</si>
  <si>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</si>
  <si>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</si>
  <si>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</si>
  <si>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</si>
  <si>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</si>
  <si>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</si>
  <si>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</si>
  <si>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</si>
  <si>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</si>
  <si>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</si>
  <si>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</si>
  <si>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</si>
  <si>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</si>
  <si>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</si>
  <si>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</si>
  <si>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</si>
  <si>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</si>
  <si>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</si>
  <si>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</si>
  <si>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</si>
  <si>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</si>
  <si>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</si>
  <si>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</si>
  <si>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</si>
  <si>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</si>
  <si>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</si>
  <si>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</si>
  <si>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</si>
  <si>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</si>
  <si>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</si>
  <si>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</si>
  <si>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</si>
  <si>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</si>
  <si>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</si>
  <si>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</si>
  <si>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</si>
  <si>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</si>
  <si>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</si>
  <si>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</si>
  <si>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</si>
  <si>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</si>
  <si>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</si>
  <si>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</si>
  <si>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</si>
  <si>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</si>
  <si>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</si>
  <si>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</si>
  <si>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</si>
  <si>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</si>
  <si>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</si>
  <si>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</si>
  <si>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</si>
  <si>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</si>
  <si>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</si>
  <si>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</si>
  <si>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</si>
  <si>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</si>
  <si>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</si>
  <si>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</si>
  <si>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</si>
  <si>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</si>
  <si>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</si>
  <si>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</si>
  <si>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</si>
  <si>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</si>
  <si>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</si>
  <si>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</si>
  <si>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</si>
  <si>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</si>
  <si>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</si>
  <si>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</si>
  <si>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</si>
  <si>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</si>
  <si>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</si>
  <si>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</si>
  <si>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</si>
  <si>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</si>
  <si>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</si>
  <si>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</si>
  <si>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</si>
  <si>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</si>
  <si>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</si>
  <si>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</si>
  <si>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</si>
  <si>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</si>
  <si>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</si>
  <si>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</si>
  <si>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</si>
  <si>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</si>
  <si>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</si>
  <si>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</si>
  <si>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</si>
  <si>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</si>
  <si>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</si>
  <si>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</si>
  <si>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</si>
  <si>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</si>
  <si>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</si>
  <si>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</si>
  <si>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</si>
  <si>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</si>
  <si>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</si>
  <si>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</si>
  <si>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</si>
  <si>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</si>
  <si>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</si>
  <si>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</si>
  <si>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</si>
  <si>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</si>
  <si>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</si>
  <si>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</si>
  <si>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</si>
  <si>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</si>
  <si>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</si>
  <si>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</si>
  <si>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</si>
  <si>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</si>
  <si>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</si>
  <si>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</si>
  <si>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</si>
  <si>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</si>
  <si>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</si>
  <si>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</si>
  <si>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</si>
  <si>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</si>
  <si>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</si>
  <si>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</si>
  <si>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</si>
  <si>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</si>
  <si>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</si>
  <si>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</si>
  <si>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</si>
  <si>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</si>
  <si>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</si>
  <si>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</si>
  <si>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</si>
  <si>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</si>
  <si>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</si>
  <si>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</si>
  <si>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</si>
  <si>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</si>
  <si>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</si>
  <si>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</si>
  <si>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</si>
  <si>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</si>
  <si>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</si>
  <si>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</si>
  <si>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</si>
  <si>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</si>
  <si>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</si>
  <si>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</si>
  <si>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</si>
  <si>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</si>
  <si>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</si>
  <si>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</si>
  <si>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</si>
  <si>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</si>
  <si>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</si>
  <si>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</si>
  <si>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</si>
  <si>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</si>
  <si>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</si>
  <si>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</si>
  <si>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</si>
  <si>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</si>
  <si>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</si>
  <si>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</si>
  <si>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</si>
  <si>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</si>
  <si>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</si>
  <si>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</si>
  <si>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</si>
  <si>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</si>
  <si>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</si>
  <si>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</si>
  <si>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</si>
  <si>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</si>
  <si>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</si>
  <si>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</si>
  <si>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</si>
  <si>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</si>
  <si>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</si>
  <si>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</si>
  <si>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</si>
  <si>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</si>
  <si>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</si>
  <si>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</si>
  <si>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</si>
  <si>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</si>
  <si>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</si>
  <si>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</si>
  <si>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</si>
  <si>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</si>
  <si>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</si>
  <si>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</si>
  <si>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</si>
  <si>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</si>
  <si>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</si>
  <si>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</si>
  <si>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</si>
  <si>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</si>
  <si>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</si>
  <si>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</si>
  <si>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</si>
  <si>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</si>
  <si>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</si>
  <si>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</si>
  <si>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</si>
  <si>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</si>
  <si>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</si>
  <si>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</si>
  <si>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</si>
  <si>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</si>
  <si>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</si>
  <si>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</si>
  <si>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</si>
  <si>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</si>
  <si>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</si>
  <si>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</si>
  <si>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</si>
  <si>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</si>
  <si>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</si>
  <si>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</si>
  <si>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</si>
  <si>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</si>
  <si>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</si>
  <si>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</si>
  <si>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</si>
  <si>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</si>
  <si>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</si>
  <si>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</si>
  <si>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</si>
  <si>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</si>
  <si>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</si>
  <si>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</si>
  <si>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</si>
  <si>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</si>
  <si>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</si>
  <si>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</si>
  <si>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</si>
  <si>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</si>
  <si>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</si>
  <si>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</si>
  <si>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</si>
  <si>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</si>
  <si>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</si>
  <si>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</si>
  <si>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</si>
  <si>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</si>
  <si>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</si>
  <si>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</si>
  <si>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</si>
  <si>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</si>
  <si>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</si>
  <si>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</si>
  <si>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</si>
  <si>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</si>
  <si>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</si>
  <si>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</si>
  <si>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</si>
  <si>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</si>
  <si>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</si>
  <si>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</si>
  <si>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</si>
  <si>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</si>
  <si>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</si>
  <si>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</si>
  <si>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</si>
  <si>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</si>
  <si>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</si>
  <si>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</si>
  <si>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</si>
  <si>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</si>
  <si>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</si>
  <si>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</si>
  <si>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</si>
  <si>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</si>
  <si>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</si>
  <si>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</si>
  <si>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</si>
  <si>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</si>
  <si>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</si>
  <si>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</si>
  <si>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</si>
  <si>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</si>
  <si>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</si>
  <si>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</si>
  <si>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</si>
  <si>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</si>
  <si>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</si>
  <si>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</si>
  <si>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</si>
  <si>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</si>
  <si>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</si>
  <si>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</si>
  <si>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</si>
  <si>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</si>
  <si>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</si>
  <si>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</si>
  <si>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</si>
  <si>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</si>
  <si>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</si>
  <si>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</si>
  <si>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</si>
  <si>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</si>
  <si>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</si>
  <si>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</si>
  <si>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</si>
  <si>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</si>
  <si>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</si>
  <si>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</si>
  <si>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</si>
  <si>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</si>
  <si>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</si>
  <si>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</si>
  <si>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</si>
  <si>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</si>
  <si>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</si>
  <si>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</si>
  <si>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</si>
  <si>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</si>
  <si>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</si>
  <si>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</si>
  <si>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</si>
  <si>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</si>
  <si>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</si>
  <si>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</si>
  <si>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</si>
  <si>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</si>
  <si>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</si>
  <si>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</si>
  <si>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</si>
  <si>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</si>
  <si>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</si>
  <si>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</si>
  <si>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</si>
  <si>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</si>
  <si>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</si>
  <si>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</si>
  <si>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</si>
  <si>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</si>
  <si>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</si>
  <si>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</si>
  <si>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</si>
  <si>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</si>
  <si>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</si>
  <si>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</si>
  <si>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</si>
  <si>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</si>
  <si>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</si>
  <si>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</si>
  <si>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</si>
  <si>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</si>
  <si>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</si>
  <si>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</si>
  <si>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</si>
  <si>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</si>
  <si>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</si>
  <si>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</si>
  <si>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</si>
  <si>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</si>
  <si>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</si>
  <si>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</si>
  <si>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</si>
  <si>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</si>
  <si>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</si>
  <si>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</si>
  <si>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</si>
  <si>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</si>
  <si>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</si>
  <si>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</si>
  <si>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</si>
  <si>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</si>
  <si>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</si>
  <si>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</si>
  <si>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</si>
  <si>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</si>
  <si>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</si>
  <si>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</si>
  <si>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</si>
  <si>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</si>
  <si>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</si>
  <si>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</si>
  <si>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</si>
  <si>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</si>
  <si>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</si>
  <si>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</si>
  <si>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</si>
  <si>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</si>
  <si>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</si>
  <si>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</si>
  <si>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</si>
  <si>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</si>
  <si>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</si>
  <si>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</si>
  <si>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</si>
  <si>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</si>
  <si>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</si>
  <si>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</si>
  <si>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</si>
  <si>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</si>
  <si>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</si>
  <si>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</si>
  <si>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</si>
  <si>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</si>
  <si>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</si>
  <si>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</si>
  <si>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</si>
  <si>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</si>
  <si>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</si>
  <si>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</si>
  <si>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</si>
  <si>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</si>
  <si>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</si>
  <si>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</si>
  <si>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</si>
  <si>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</si>
  <si>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</si>
  <si>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</si>
  <si>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</si>
  <si>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</si>
  <si>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</si>
  <si>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</si>
  <si>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</si>
  <si>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</si>
  <si>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</si>
  <si>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</si>
  <si>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</si>
  <si>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</si>
  <si>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</si>
  <si>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</si>
  <si>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</si>
  <si>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</si>
  <si>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</si>
  <si>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</si>
  <si>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</si>
  <si>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</si>
  <si>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</si>
  <si>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</si>
  <si>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</si>
  <si>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</si>
  <si>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</si>
  <si>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</si>
  <si>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</si>
  <si>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</si>
  <si>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</si>
  <si>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</si>
  <si>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</si>
  <si>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</si>
  <si>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</si>
  <si>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</si>
  <si>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</si>
  <si>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</si>
  <si>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</si>
  <si>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</si>
  <si>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</si>
  <si>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</si>
  <si>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</si>
  <si>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</si>
  <si>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</si>
  <si>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</si>
  <si>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</si>
  <si>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</si>
  <si>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</si>
  <si>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</si>
  <si>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</si>
  <si>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</si>
  <si>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</si>
  <si>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</si>
  <si>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</si>
  <si>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</si>
  <si>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</si>
  <si>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</si>
  <si>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</si>
  <si>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</si>
  <si>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</si>
  <si>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</si>
  <si>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</si>
  <si>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</si>
  <si>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</si>
  <si>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</si>
  <si>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</si>
  <si>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</si>
  <si>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</si>
  <si>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</si>
  <si>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</si>
  <si>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</si>
  <si>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</si>
  <si>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</si>
  <si>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</si>
  <si>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</si>
  <si>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</si>
  <si>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</si>
  <si>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</si>
  <si>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</si>
  <si>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</si>
  <si>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</si>
  <si>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</si>
  <si>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</si>
  <si>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</si>
  <si>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</si>
  <si>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</si>
  <si>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</si>
  <si>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</si>
  <si>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</si>
  <si>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</si>
  <si>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</si>
  <si>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</si>
  <si>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</si>
  <si>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</si>
  <si>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</si>
  <si>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</si>
  <si>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</si>
  <si>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</si>
  <si>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</si>
  <si>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</si>
  <si>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</si>
  <si>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</si>
  <si>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</si>
  <si>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</si>
  <si>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</si>
  <si>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</si>
  <si>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</si>
  <si>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</si>
  <si>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</si>
  <si>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</si>
  <si>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</si>
  <si>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</si>
  <si>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</si>
  <si>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</si>
  <si>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</si>
  <si>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</si>
  <si>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</si>
  <si>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</si>
  <si>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</si>
  <si>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</si>
  <si>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</si>
  <si>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</si>
  <si>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</si>
  <si>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</si>
  <si>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</si>
  <si>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</si>
  <si>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</si>
  <si>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</si>
  <si>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</si>
  <si>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</si>
  <si>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</si>
  <si>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</si>
  <si>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</si>
  <si>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</si>
  <si>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</si>
  <si>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</si>
  <si>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</si>
  <si>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</si>
  <si>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</si>
  <si>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</si>
  <si>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</si>
  <si>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</si>
  <si>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</si>
  <si>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</si>
  <si>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</si>
  <si>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</si>
  <si>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</si>
  <si>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</si>
  <si>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</si>
  <si>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</si>
  <si>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</si>
  <si>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</si>
  <si>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</si>
  <si>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</si>
  <si>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</si>
  <si>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</si>
  <si>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</si>
  <si>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</si>
  <si>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</si>
  <si>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</si>
  <si>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</si>
  <si>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</si>
  <si>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</si>
  <si>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</si>
  <si>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</si>
  <si>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</si>
  <si>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</si>
  <si>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</si>
  <si>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</si>
  <si>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</si>
  <si>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</si>
  <si>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</si>
  <si>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</si>
  <si>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</si>
  <si>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</si>
  <si>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</si>
  <si>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</si>
  <si>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</si>
  <si>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</si>
  <si>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</si>
  <si>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</si>
  <si>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</si>
  <si>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</si>
  <si>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</si>
  <si>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</si>
  <si>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</si>
  <si>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</si>
  <si>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</si>
  <si>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</si>
  <si>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</si>
  <si>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</si>
  <si>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</si>
  <si>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</si>
  <si>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</si>
  <si>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</si>
  <si>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</si>
  <si>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</si>
  <si>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</si>
  <si>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</si>
  <si>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</si>
  <si>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</si>
  <si>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</si>
  <si>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</si>
  <si>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</si>
  <si>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</si>
  <si>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</si>
  <si>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</si>
  <si>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</si>
  <si>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</si>
  <si>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</si>
  <si>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</si>
  <si>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</si>
  <si>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</si>
  <si>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</si>
  <si>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</si>
  <si>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</si>
  <si>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</si>
  <si>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</si>
  <si>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</si>
  <si>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</si>
  <si>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</si>
  <si>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</si>
  <si>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</si>
  <si>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</si>
  <si>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</si>
  <si>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</si>
  <si>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</si>
  <si>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</si>
  <si>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</si>
  <si>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</si>
  <si>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</si>
  <si>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</si>
  <si>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</si>
  <si>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</si>
  <si>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</si>
  <si>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</si>
  <si>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</si>
  <si>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</si>
  <si>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</si>
  <si>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</si>
  <si>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</si>
  <si>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</si>
  <si>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</si>
  <si>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</si>
  <si>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</si>
  <si>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</si>
  <si>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</si>
  <si>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</si>
  <si>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</si>
  <si>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</si>
  <si>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</si>
  <si>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</si>
  <si>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</si>
  <si>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</si>
  <si>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</si>
  <si>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</si>
  <si>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</si>
  <si>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</si>
  <si>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</si>
  <si>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</si>
  <si>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</si>
  <si>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</si>
  <si>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</si>
  <si>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</si>
  <si>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</si>
  <si>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</si>
  <si>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</si>
  <si>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</si>
  <si>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</si>
  <si>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</si>
  <si>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</si>
  <si>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</si>
  <si>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</si>
  <si>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</si>
  <si>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</si>
  <si>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</si>
  <si>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</si>
  <si>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</si>
  <si>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</si>
  <si>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</si>
  <si>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</si>
  <si>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</si>
  <si>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</si>
  <si>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</si>
  <si>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</si>
  <si>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</si>
  <si>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</si>
  <si>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</si>
  <si>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</si>
  <si>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</si>
  <si>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</si>
  <si>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</si>
  <si>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</si>
  <si>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</si>
  <si>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</si>
  <si>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</si>
  <si>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</si>
  <si>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</si>
  <si>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</si>
  <si>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</si>
  <si>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</si>
  <si>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</si>
  <si>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</si>
  <si>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</si>
  <si>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</si>
  <si>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</si>
  <si>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</si>
  <si>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</si>
  <si>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</si>
  <si>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</si>
  <si>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</si>
  <si>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</si>
  <si>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</si>
  <si>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</si>
  <si>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</si>
  <si>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</si>
  <si>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</si>
  <si>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</si>
  <si>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</si>
  <si>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</si>
  <si>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</si>
  <si>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</si>
  <si>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</si>
  <si>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</si>
  <si>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</si>
  <si>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</si>
  <si>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</si>
  <si>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</si>
  <si>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</si>
  <si>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</si>
  <si>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</si>
  <si>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</si>
  <si>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</si>
  <si>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</si>
  <si>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</si>
  <si>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</si>
  <si>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</si>
  <si>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</si>
  <si>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</si>
  <si>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</si>
  <si>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</si>
  <si>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</si>
  <si>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</si>
  <si>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</si>
  <si>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</si>
  <si>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</si>
  <si>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</si>
  <si>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</si>
  <si>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</si>
  <si>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</si>
  <si>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</si>
  <si>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</si>
  <si>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</si>
  <si>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</si>
  <si>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</si>
  <si>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</si>
  <si>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</si>
  <si>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</si>
  <si>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</si>
  <si>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</si>
  <si>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</si>
  <si>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</si>
  <si>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</si>
  <si>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</si>
  <si>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</si>
  <si>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</si>
  <si>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</si>
  <si>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</si>
  <si>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</si>
  <si>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</si>
  <si>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</si>
  <si>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</si>
  <si>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</si>
  <si>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</si>
  <si>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</si>
  <si>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</si>
  <si>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</si>
  <si>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</si>
  <si>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</si>
  <si>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</si>
  <si>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</si>
  <si>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</si>
  <si>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</si>
  <si>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</si>
  <si>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</si>
  <si>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</si>
  <si>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</si>
  <si>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</si>
  <si>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</si>
  <si>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</si>
  <si>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</si>
  <si>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</si>
  <si>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</si>
  <si>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</si>
  <si>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</si>
  <si>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</si>
  <si>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</si>
  <si>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</si>
  <si>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</si>
  <si>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</si>
  <si>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</si>
  <si>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</si>
  <si>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</si>
  <si>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</si>
  <si>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</si>
  <si>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</si>
  <si>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</si>
  <si>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</si>
  <si>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</si>
  <si>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</si>
  <si>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</si>
  <si>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</si>
  <si>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</si>
  <si>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</si>
  <si>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</si>
  <si>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</si>
  <si>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</si>
  <si>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</si>
  <si>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</si>
  <si>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</si>
  <si>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</si>
  <si>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</si>
  <si>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</si>
  <si>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</si>
  <si>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</si>
  <si>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</si>
  <si>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</si>
  <si>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</si>
  <si>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</si>
  <si>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</si>
  <si>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</si>
  <si>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</si>
  <si>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</si>
  <si>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</si>
  <si>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</si>
  <si>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</si>
  <si>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</si>
  <si>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</si>
  <si>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</si>
  <si>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</si>
  <si>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</si>
  <si>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</si>
  <si>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</si>
  <si>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</si>
  <si>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</si>
  <si>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</si>
  <si>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</si>
  <si>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</si>
  <si>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</si>
  <si>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</si>
  <si>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</si>
  <si>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</si>
  <si>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</si>
  <si>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</si>
  <si>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</si>
  <si>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</si>
  <si>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</si>
  <si>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</si>
  <si>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</si>
  <si>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</si>
  <si>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</si>
  <si>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</si>
  <si>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</si>
  <si>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</si>
  <si>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</si>
  <si>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</si>
  <si>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</si>
  <si>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</si>
  <si>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</si>
  <si>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</si>
  <si>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</si>
  <si>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</si>
  <si>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</si>
  <si>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</si>
  <si>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</si>
  <si>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</si>
  <si>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</si>
  <si>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</si>
  <si>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</si>
  <si>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</si>
  <si>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</si>
  <si>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</si>
  <si>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</si>
  <si>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</si>
  <si>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</si>
  <si>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</si>
  <si>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</si>
  <si>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</si>
  <si>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</si>
  <si>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</si>
  <si>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</si>
  <si>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</si>
  <si>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</si>
  <si>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</si>
  <si>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</si>
  <si>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</si>
  <si>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</si>
  <si>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</si>
  <si>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</si>
  <si>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</si>
  <si>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</si>
  <si>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</si>
  <si>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</si>
  <si>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</si>
  <si>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</si>
  <si>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</si>
  <si>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</si>
  <si>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</si>
  <si>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</si>
  <si>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</si>
  <si>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</si>
  <si>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</si>
  <si>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</si>
  <si>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</si>
  <si>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</si>
  <si>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</si>
  <si>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</si>
  <si>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</si>
  <si>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</si>
  <si>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</si>
  <si>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</si>
  <si>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</si>
  <si>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</si>
  <si>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</si>
  <si>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</si>
  <si>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</si>
  <si>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</si>
  <si>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</si>
  <si>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</si>
  <si>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</si>
  <si>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</si>
  <si>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</si>
  <si>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</si>
  <si>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</si>
  <si>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</si>
  <si>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</si>
  <si>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</si>
  <si>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</si>
  <si>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</si>
  <si>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</si>
  <si>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</si>
  <si>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</si>
  <si>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</si>
  <si>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</si>
  <si>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</si>
  <si>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</si>
  <si>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</si>
  <si>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</si>
  <si>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</si>
  <si>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</si>
  <si>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</si>
  <si>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</si>
  <si>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</si>
  <si>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</si>
  <si>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</si>
  <si>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</si>
  <si>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</si>
  <si>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</si>
  <si>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</si>
  <si>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</si>
  <si>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</si>
  <si>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</si>
  <si>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</si>
  <si>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</si>
  <si>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</si>
  <si>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</si>
  <si>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</si>
  <si>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</si>
  <si>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</si>
  <si>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</si>
  <si>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</si>
  <si>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</si>
  <si>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</si>
  <si>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</si>
  <si>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</si>
  <si>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</si>
  <si>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</si>
  <si>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</si>
  <si>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</si>
  <si>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</si>
  <si>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</si>
  <si>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</si>
  <si>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</si>
  <si>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</si>
  <si>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</si>
  <si>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</si>
  <si>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</si>
  <si>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</si>
  <si>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</si>
  <si>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</si>
  <si>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</si>
  <si>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</si>
  <si>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</si>
  <si>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</si>
  <si>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</si>
  <si>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</si>
  <si>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</si>
  <si>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</si>
  <si>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</si>
  <si>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</si>
  <si>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</si>
  <si>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</si>
  <si>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</si>
  <si>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</si>
  <si>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</si>
  <si>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</si>
  <si>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</si>
  <si>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</si>
  <si>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</si>
  <si>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</si>
  <si>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</si>
  <si>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</si>
  <si>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</si>
  <si>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</si>
  <si>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</si>
  <si>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</si>
  <si>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</si>
  <si>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</si>
  <si>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</si>
  <si>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</si>
  <si>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</si>
  <si>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</si>
  <si>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</si>
  <si>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</si>
  <si>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</si>
  <si>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</si>
  <si>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</si>
  <si>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</si>
  <si>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</si>
  <si>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</si>
  <si>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</si>
  <si>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</si>
  <si>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</si>
  <si>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</si>
  <si>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</si>
  <si>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</si>
  <si>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</si>
  <si>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</si>
  <si>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</si>
  <si>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</si>
  <si>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</si>
  <si>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</si>
  <si>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</si>
  <si>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</si>
  <si>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</si>
  <si>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</si>
  <si>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</si>
  <si>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</si>
  <si>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</si>
  <si>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</si>
  <si>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</si>
  <si>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</si>
  <si>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</si>
  <si>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</si>
  <si>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</si>
  <si>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</si>
  <si>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</si>
  <si>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</si>
  <si>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</si>
  <si>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</si>
  <si>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</si>
  <si>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</si>
  <si>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</si>
  <si>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</si>
  <si>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</si>
  <si>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</si>
  <si>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</si>
  <si>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</si>
  <si>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</si>
  <si>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</si>
  <si>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</si>
  <si>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</si>
  <si>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</si>
  <si>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</si>
  <si>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</si>
  <si>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</si>
  <si>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</si>
  <si>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</si>
  <si>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</si>
  <si>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</si>
  <si>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</si>
  <si>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</si>
  <si>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</si>
  <si>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</si>
  <si>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</si>
  <si>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</si>
  <si>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</si>
  <si>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</si>
  <si>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</si>
  <si>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</si>
  <si>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</si>
  <si>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</si>
  <si>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</si>
  <si>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</si>
  <si>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</si>
  <si>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</si>
  <si>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</si>
  <si>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</si>
  <si>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</si>
  <si>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</si>
  <si>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</si>
  <si>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</si>
  <si>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</si>
  <si>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</si>
  <si>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</si>
  <si>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</si>
  <si>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</si>
  <si>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</si>
  <si>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</si>
  <si>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</si>
  <si>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</si>
  <si>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</si>
  <si>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</si>
  <si>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</si>
  <si>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</si>
  <si>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</si>
  <si>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</si>
  <si>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</si>
  <si>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</si>
  <si>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</si>
  <si>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</si>
  <si>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</si>
  <si>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</si>
  <si>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</si>
  <si>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</si>
  <si>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</si>
  <si>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</si>
  <si>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</si>
  <si>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</si>
  <si>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</si>
  <si>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</si>
  <si>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</si>
  <si>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</si>
  <si>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</si>
  <si>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</si>
  <si>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</si>
  <si>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</si>
  <si>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</si>
  <si>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</si>
  <si>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</si>
  <si>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</si>
  <si>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</si>
  <si>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</si>
  <si>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</si>
  <si>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</si>
  <si>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</si>
  <si>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</si>
  <si>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</si>
  <si>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</si>
  <si>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</si>
  <si>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</si>
  <si>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</si>
  <si>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</si>
  <si>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</si>
  <si>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</si>
  <si>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</si>
  <si>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</si>
  <si>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</si>
  <si>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</si>
  <si>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</si>
  <si>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</si>
  <si>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</si>
  <si>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</si>
  <si>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</si>
  <si>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</si>
  <si>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</si>
  <si>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</si>
  <si>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</si>
  <si>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</si>
  <si>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</si>
  <si>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</si>
  <si>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</si>
  <si>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</si>
  <si>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</si>
  <si>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</si>
  <si>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</si>
  <si>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</si>
  <si>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</si>
  <si>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</si>
  <si>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</si>
  <si>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</si>
  <si>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</si>
  <si>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</si>
  <si>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</si>
  <si>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</si>
  <si>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</si>
  <si>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</si>
  <si>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</si>
  <si>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</si>
  <si>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</si>
  <si>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</si>
  <si>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</si>
  <si>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</si>
  <si>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</si>
  <si>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</si>
  <si>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</si>
  <si>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</si>
  <si>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</si>
  <si>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</si>
  <si>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</si>
  <si>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</si>
  <si>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</si>
  <si>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</si>
  <si>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</si>
  <si>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</si>
  <si>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</si>
  <si>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</si>
  <si>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</si>
  <si>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</si>
  <si>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</si>
  <si>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</si>
  <si>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</si>
  <si>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</si>
  <si>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</si>
  <si>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</si>
  <si>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</si>
  <si>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</si>
  <si>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</si>
  <si>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</si>
  <si>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</si>
  <si>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</si>
  <si>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</si>
  <si>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</si>
  <si>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</si>
  <si>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</si>
  <si>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</si>
  <si>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</si>
  <si>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</si>
  <si>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</si>
  <si>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</si>
  <si>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</si>
  <si>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</si>
  <si>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</si>
  <si>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</si>
  <si>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</si>
  <si>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</si>
  <si>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</si>
  <si>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</si>
  <si>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</si>
  <si>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</si>
  <si>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</si>
  <si>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</si>
  <si>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</si>
  <si>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</si>
  <si>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</si>
  <si>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</si>
  <si>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</si>
  <si>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</si>
  <si>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</si>
  <si>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</si>
  <si>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</si>
  <si>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</si>
  <si>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</si>
  <si>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</si>
  <si>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</si>
  <si>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</si>
  <si>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</si>
  <si>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</si>
  <si>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</si>
  <si>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</si>
  <si>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</si>
  <si>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</si>
  <si>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</si>
  <si>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</si>
  <si>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</si>
  <si>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</si>
  <si>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</si>
  <si>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</si>
  <si>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</si>
  <si>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</si>
  <si>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</si>
  <si>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</si>
  <si>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</si>
  <si>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</si>
  <si>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</si>
  <si>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</si>
  <si>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</si>
  <si>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</si>
  <si>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</si>
  <si>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</si>
  <si>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</si>
  <si>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</si>
  <si>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</si>
  <si>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</si>
  <si>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</si>
  <si>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</si>
  <si>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</si>
  <si>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</si>
  <si>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</si>
  <si>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</si>
  <si>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</si>
  <si>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</si>
  <si>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</si>
  <si>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</si>
  <si>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</si>
  <si>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</si>
  <si>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</si>
  <si>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</si>
  <si>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</si>
  <si>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</si>
  <si>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</si>
  <si>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</si>
  <si>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</si>
  <si>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</si>
  <si>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</si>
  <si>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</si>
  <si>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</si>
  <si>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</si>
  <si>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</si>
  <si>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</si>
  <si>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</si>
  <si>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</si>
  <si>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</si>
  <si>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</si>
  <si>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</si>
  <si>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</si>
  <si>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</si>
  <si>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</si>
  <si>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</si>
  <si>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</si>
  <si>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</si>
  <si>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</si>
  <si>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</si>
  <si>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</si>
  <si>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</si>
  <si>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</si>
  <si>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</si>
  <si>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</si>
  <si>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</si>
  <si>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</si>
  <si>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</si>
  <si>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</si>
  <si>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</si>
  <si>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</si>
  <si>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</si>
  <si>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</si>
  <si>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</si>
  <si>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</si>
  <si>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</si>
  <si>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</si>
  <si>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</si>
  <si>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</si>
  <si>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</si>
  <si>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</si>
  <si>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</si>
  <si>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</si>
  <si>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</si>
  <si>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</si>
  <si>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</si>
  <si>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</si>
  <si>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</si>
  <si>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</si>
  <si>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</si>
  <si>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</si>
  <si>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</si>
  <si>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</si>
  <si>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</si>
  <si>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</si>
  <si>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</si>
  <si>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</si>
  <si>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</si>
  <si>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</si>
  <si>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</si>
  <si>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</si>
  <si>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</si>
  <si>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</si>
  <si>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</si>
  <si>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</si>
  <si>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</si>
  <si>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</si>
  <si>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</si>
  <si>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</si>
  <si>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</si>
  <si>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</si>
  <si>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</si>
  <si>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</si>
  <si>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</si>
  <si>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</si>
  <si>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</si>
  <si>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</si>
  <si>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</si>
  <si>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</si>
  <si>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</si>
  <si>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</si>
  <si>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</si>
  <si>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</si>
  <si>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</si>
  <si>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</si>
  <si>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</si>
  <si>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</si>
  <si>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</si>
  <si>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</si>
  <si>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</si>
  <si>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</si>
  <si>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</si>
  <si>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</si>
  <si>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</si>
  <si>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</si>
  <si>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</si>
  <si>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</si>
  <si>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</si>
  <si>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</si>
  <si>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</si>
  <si>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</si>
  <si>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</si>
  <si>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</si>
  <si>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</si>
  <si>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</si>
  <si>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</si>
  <si>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</si>
  <si>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</si>
  <si>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</si>
  <si>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</si>
  <si>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</si>
  <si>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</si>
  <si>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</si>
  <si>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</si>
  <si>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</si>
  <si>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</si>
  <si>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</si>
  <si>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</si>
  <si>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</si>
  <si>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</si>
  <si>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</si>
  <si>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</si>
  <si>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</si>
  <si>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</si>
  <si>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</si>
  <si>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</si>
  <si>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</si>
  <si>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</si>
  <si>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</si>
  <si>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</si>
  <si>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</si>
  <si>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</si>
  <si>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</si>
  <si>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</si>
  <si>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</si>
  <si>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</si>
  <si>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</si>
  <si>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</si>
  <si>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</si>
  <si>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</si>
  <si>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</si>
  <si>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</si>
  <si>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</si>
  <si>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</si>
  <si>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</si>
  <si>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</si>
  <si>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</si>
  <si>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</si>
  <si>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</si>
  <si>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</si>
  <si>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</si>
  <si>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</si>
  <si>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</si>
  <si>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</si>
  <si>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</si>
  <si>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</si>
  <si>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</si>
  <si>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</si>
  <si>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</si>
  <si>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</si>
  <si>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</si>
  <si>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</si>
  <si>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</si>
  <si>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</si>
  <si>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</si>
  <si>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</si>
  <si>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</si>
  <si>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</si>
  <si>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</si>
  <si>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</si>
  <si>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</si>
  <si>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</si>
  <si>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</si>
  <si>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</si>
  <si>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</si>
  <si>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</si>
  <si>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</si>
  <si>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</si>
  <si>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</si>
  <si>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</si>
  <si>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</si>
  <si>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</si>
  <si>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</si>
  <si>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</si>
  <si>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</si>
  <si>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</si>
  <si>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</si>
  <si>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</si>
  <si>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</si>
  <si>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</si>
  <si>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</si>
  <si>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</si>
  <si>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</si>
  <si>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</si>
  <si>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</si>
  <si>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</si>
  <si>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</si>
  <si>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</si>
  <si>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</si>
  <si>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</si>
  <si>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</si>
  <si>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</si>
  <si>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</si>
  <si>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</si>
  <si>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</si>
  <si>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</si>
  <si>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</si>
  <si>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</si>
  <si>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</si>
  <si>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</si>
  <si>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</si>
  <si>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</si>
  <si>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</si>
  <si>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</si>
  <si>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</si>
  <si>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</si>
  <si>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</si>
  <si>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</si>
  <si>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</si>
  <si>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</si>
  <si>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</si>
  <si>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</si>
  <si>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</si>
  <si>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</si>
  <si>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</si>
  <si>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</si>
  <si>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</si>
  <si>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</si>
  <si>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</si>
  <si>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</si>
  <si>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</si>
  <si>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</si>
  <si>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</si>
  <si>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</si>
  <si>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</si>
  <si>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</si>
  <si>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</si>
  <si>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</si>
  <si>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</si>
  <si>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</si>
  <si>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</si>
  <si>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</si>
  <si>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</si>
  <si>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</si>
  <si>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</si>
  <si>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</si>
  <si>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</si>
  <si>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</si>
  <si>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</si>
  <si>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</si>
  <si>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</si>
  <si>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</si>
  <si>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</si>
  <si>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</si>
  <si>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</si>
  <si>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</si>
  <si>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</si>
  <si>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</si>
  <si>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</si>
  <si>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</si>
  <si>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</si>
  <si>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</si>
  <si>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</si>
  <si>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</si>
  <si>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</si>
  <si>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</si>
  <si>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</si>
  <si>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</si>
  <si>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</si>
  <si>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</si>
  <si>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</si>
  <si>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</si>
  <si>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</si>
  <si>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</si>
  <si>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</si>
  <si>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</si>
  <si>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</si>
  <si>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</si>
  <si>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</si>
  <si>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</si>
  <si>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</si>
  <si>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</si>
  <si>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</si>
  <si>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</si>
  <si>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</si>
  <si>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</si>
  <si>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</si>
  <si>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</si>
  <si>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</si>
  <si>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</si>
  <si>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</si>
  <si>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</si>
  <si>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</si>
  <si>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</si>
  <si>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</si>
  <si>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</si>
  <si>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</si>
  <si>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</si>
  <si>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</si>
  <si>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</si>
  <si>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</si>
  <si>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</si>
  <si>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</si>
  <si>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</si>
  <si>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</si>
  <si>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</si>
  <si>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</si>
  <si>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</si>
  <si>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</si>
  <si>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</si>
  <si>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</si>
  <si>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</si>
  <si>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</si>
  <si>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</si>
  <si>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</si>
  <si>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</si>
  <si>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</si>
  <si>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</si>
  <si>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</si>
  <si>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</si>
  <si>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</si>
  <si>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</si>
  <si>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</si>
  <si>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</si>
  <si>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</si>
  <si>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</si>
  <si>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</si>
  <si>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</si>
  <si>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</si>
  <si>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</si>
  <si>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</si>
  <si>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</si>
  <si>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</si>
  <si>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</si>
  <si>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</si>
  <si>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</si>
  <si>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</si>
  <si>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</si>
  <si>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</si>
  <si>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</si>
  <si>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</si>
  <si>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</si>
  <si>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</si>
  <si>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</si>
  <si>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</si>
  <si>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</si>
  <si>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</si>
  <si>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</si>
  <si>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</si>
  <si>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</si>
  <si>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</si>
  <si>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</si>
  <si>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</si>
  <si>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</si>
  <si>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</si>
  <si>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</si>
  <si>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</si>
  <si>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</si>
  <si>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</si>
  <si>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</si>
  <si>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</si>
  <si>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</si>
  <si>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</si>
  <si>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</si>
  <si>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</si>
  <si>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</si>
  <si>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</si>
  <si>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</si>
  <si>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</si>
  <si>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</si>
  <si>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</si>
  <si>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</si>
  <si>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</si>
  <si>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</si>
  <si>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</si>
  <si>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</si>
  <si>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</si>
  <si>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</si>
  <si>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</si>
  <si>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</si>
  <si>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</si>
  <si>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</si>
  <si>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</si>
  <si>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</si>
  <si>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</si>
  <si>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</si>
  <si>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</si>
  <si>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</si>
  <si>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</si>
  <si>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</si>
  <si>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</si>
  <si>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</si>
  <si>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</si>
  <si>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</si>
  <si>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</si>
  <si>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</si>
  <si>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</si>
  <si>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</si>
  <si>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</si>
  <si>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</si>
  <si>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</si>
  <si>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</si>
  <si>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</si>
  <si>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</si>
  <si>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</si>
  <si>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</si>
  <si>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</si>
  <si>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</si>
  <si>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</si>
  <si>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</si>
  <si>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</si>
  <si>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</si>
  <si>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</si>
  <si>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</si>
  <si>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</si>
  <si>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</si>
  <si>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</si>
  <si>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</si>
  <si>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</si>
  <si>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</si>
  <si>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</si>
  <si>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</si>
  <si>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</si>
  <si>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</si>
  <si>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</si>
  <si>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</si>
  <si>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</si>
  <si>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</si>
  <si>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</si>
  <si>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</si>
  <si>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</si>
  <si>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</si>
  <si>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</si>
  <si>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</si>
  <si>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</si>
  <si>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</si>
  <si>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</si>
  <si>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</si>
  <si>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</si>
  <si>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</si>
  <si>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</si>
  <si>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</si>
  <si>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</si>
  <si>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</si>
  <si>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</si>
  <si>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</si>
  <si>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</si>
  <si>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</si>
  <si>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</si>
  <si>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</si>
  <si>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</si>
  <si>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</si>
  <si>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</si>
  <si>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</si>
  <si>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</si>
  <si>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</si>
  <si>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</si>
  <si>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</si>
  <si>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</si>
  <si>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</si>
  <si>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</si>
  <si>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</si>
  <si>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</si>
  <si>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</si>
  <si>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</si>
  <si>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</si>
  <si>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</si>
  <si>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</si>
  <si>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</si>
  <si>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</si>
  <si>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</si>
  <si>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</si>
  <si>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</si>
  <si>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</si>
  <si>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</si>
  <si>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</si>
  <si>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</si>
  <si>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</si>
  <si>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</si>
  <si>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</si>
  <si>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</si>
  <si>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</si>
  <si>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</si>
  <si>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</si>
  <si>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</si>
  <si>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</si>
  <si>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</si>
  <si>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</si>
  <si>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</si>
  <si>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</si>
  <si>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</si>
  <si>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</si>
  <si>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</si>
  <si>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</si>
  <si>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</si>
  <si>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</si>
  <si>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</si>
  <si>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</si>
  <si>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</si>
  <si>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</si>
  <si>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</si>
  <si>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</si>
  <si>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</si>
  <si>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</si>
  <si>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</si>
  <si>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</si>
  <si>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</si>
  <si>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</si>
  <si>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</si>
  <si>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</si>
  <si>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</si>
  <si>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</si>
  <si>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</si>
  <si>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</si>
  <si>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</si>
  <si>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</si>
  <si>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</si>
  <si>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</si>
  <si>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</si>
  <si>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</si>
  <si>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</si>
  <si>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</si>
  <si>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</si>
  <si>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</si>
  <si>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</si>
  <si>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</si>
  <si>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</si>
  <si>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</si>
  <si>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</si>
  <si>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</si>
  <si>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</si>
  <si>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</si>
  <si>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</si>
  <si>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</si>
  <si>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</si>
  <si>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</si>
  <si>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</si>
  <si>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</si>
  <si>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</si>
  <si>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</si>
  <si>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</si>
  <si>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</si>
  <si>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</si>
  <si>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</si>
  <si>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</si>
  <si>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</si>
  <si>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</si>
  <si>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</si>
  <si>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</si>
  <si>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</si>
  <si>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</si>
  <si>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</si>
  <si>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</si>
  <si>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</si>
  <si>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</si>
  <si>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</si>
  <si>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</si>
  <si>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</si>
  <si>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</si>
  <si>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</si>
  <si>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</si>
  <si>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</si>
  <si>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</si>
  <si>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</si>
  <si>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</si>
  <si>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</si>
  <si>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</si>
  <si>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</si>
  <si>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</si>
  <si>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</si>
  <si>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</si>
  <si>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</si>
  <si>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</si>
  <si>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</si>
  <si>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</si>
  <si>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</si>
  <si>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</si>
  <si>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</si>
  <si>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</si>
  <si>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</si>
  <si>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</si>
  <si>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</si>
  <si>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</si>
  <si>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</si>
  <si>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</si>
  <si>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</si>
  <si>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</si>
  <si>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</si>
  <si>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</si>
  <si>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</si>
  <si>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</si>
  <si>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</si>
  <si>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</si>
  <si>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</si>
  <si>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</si>
  <si>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</si>
  <si>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</si>
  <si>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</si>
  <si>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</si>
  <si>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</si>
  <si>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</si>
  <si>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</si>
  <si>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</si>
  <si>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</si>
  <si>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</si>
  <si>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</si>
  <si>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</si>
  <si>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</si>
  <si>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</si>
  <si>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</si>
  <si>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</si>
  <si>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</si>
  <si>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</si>
  <si>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</si>
  <si>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</si>
  <si>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</si>
  <si>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</si>
  <si>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</si>
  <si>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</si>
  <si>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</si>
  <si>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</si>
  <si>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</si>
  <si>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</si>
  <si>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</si>
  <si>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</si>
  <si>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</si>
  <si>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</si>
  <si>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</si>
  <si>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</si>
  <si>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</si>
  <si>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</si>
  <si>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</si>
  <si>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</si>
  <si>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</si>
  <si>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</si>
  <si>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</si>
  <si>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</si>
  <si>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</si>
  <si>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</si>
  <si>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</si>
  <si>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</si>
  <si>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</si>
  <si>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</si>
  <si>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</si>
  <si>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</si>
  <si>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</si>
  <si>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</si>
  <si>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</si>
  <si>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</si>
  <si>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</si>
  <si>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</si>
  <si>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</si>
  <si>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</si>
  <si>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</si>
  <si>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</si>
  <si>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</si>
  <si>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</si>
  <si>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</si>
  <si>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</si>
  <si>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</si>
  <si>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</si>
  <si>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</si>
  <si>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</si>
  <si>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</si>
  <si>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</si>
  <si>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</si>
  <si>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</si>
  <si>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</si>
  <si>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</si>
  <si>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</si>
  <si>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</si>
  <si>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</si>
  <si>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</si>
  <si>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</si>
  <si>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</si>
  <si>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</si>
  <si>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</si>
  <si>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</si>
  <si>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</si>
  <si>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</si>
  <si>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</si>
  <si>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</si>
  <si>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</si>
  <si>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</si>
  <si>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</si>
  <si>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</si>
  <si>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</si>
  <si>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</si>
  <si>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</si>
  <si>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</si>
  <si>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</si>
  <si>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</si>
  <si>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</si>
  <si>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</si>
  <si>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</si>
  <si>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</si>
  <si>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</si>
  <si>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</si>
  <si>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</si>
  <si>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</si>
  <si>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</si>
  <si>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</si>
  <si>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</si>
  <si>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</si>
  <si>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</si>
  <si>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</si>
  <si>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</si>
  <si>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</si>
  <si>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</si>
  <si>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</si>
  <si>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</si>
  <si>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</si>
  <si>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</si>
  <si>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</si>
  <si>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</si>
  <si>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</si>
  <si>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</si>
  <si>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</si>
  <si>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</si>
  <si>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</si>
  <si>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</si>
  <si>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</si>
  <si>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</si>
  <si>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</si>
  <si>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</si>
  <si>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</si>
  <si>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</si>
  <si>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</si>
  <si>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</si>
  <si>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</si>
  <si>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</si>
  <si>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</si>
  <si>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</si>
  <si>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</si>
  <si>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</si>
  <si>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</si>
  <si>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</si>
  <si>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</si>
  <si>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</si>
  <si>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</si>
  <si>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</si>
  <si>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</si>
  <si>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</si>
  <si>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</si>
  <si>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</si>
  <si>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</si>
  <si>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</si>
  <si>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</si>
  <si>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</si>
  <si>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</si>
  <si>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</si>
  <si>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</si>
  <si>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</si>
  <si>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</si>
  <si>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</si>
  <si>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</si>
  <si>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</si>
  <si>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</si>
  <si>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</si>
  <si>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</si>
  <si>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</si>
  <si>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</si>
  <si>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</si>
  <si>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</si>
  <si>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</si>
  <si>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</si>
  <si>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</si>
  <si>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</si>
  <si>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</si>
  <si>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</si>
  <si>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</si>
  <si>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</si>
  <si>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</si>
  <si>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</si>
  <si>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</si>
  <si>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</si>
  <si>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</si>
  <si>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</si>
  <si>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</si>
  <si>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</si>
  <si>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</si>
  <si>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</si>
  <si>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</si>
  <si>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</si>
  <si>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</si>
  <si>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</si>
  <si>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</si>
  <si>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</si>
  <si>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</si>
  <si>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</si>
  <si>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</si>
  <si>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</si>
  <si>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</si>
  <si>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</si>
  <si>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</si>
  <si>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</si>
  <si>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</si>
  <si>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</si>
  <si>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</si>
  <si>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</si>
  <si>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</si>
  <si>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</si>
  <si>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</si>
  <si>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</si>
  <si>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</si>
  <si>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</si>
  <si>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</si>
  <si>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</si>
  <si>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</si>
  <si>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</si>
  <si>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</si>
  <si>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</si>
  <si>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</si>
  <si>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</si>
  <si>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</si>
  <si>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</si>
  <si>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</si>
  <si>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</si>
  <si>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</si>
  <si>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</si>
  <si>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</si>
  <si>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</si>
  <si>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</si>
  <si>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</si>
  <si>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</si>
  <si>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</si>
  <si>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</si>
  <si>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</si>
  <si>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</si>
  <si>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</si>
  <si>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</si>
  <si>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</si>
  <si>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</si>
  <si>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</si>
  <si>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</si>
  <si>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</si>
  <si>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</si>
  <si>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</si>
  <si>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</si>
  <si>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</si>
  <si>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</si>
  <si>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</si>
  <si>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</si>
  <si>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</si>
  <si>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</si>
  <si>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</si>
  <si>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</si>
  <si>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</si>
  <si>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</si>
  <si>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</si>
  <si>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</si>
  <si>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</si>
  <si>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</si>
  <si>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</si>
  <si>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</si>
  <si>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</si>
  <si>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</si>
  <si>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</si>
  <si>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</si>
  <si>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</si>
  <si>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</si>
  <si>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</si>
  <si>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</si>
  <si>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</si>
  <si>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</si>
  <si>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</si>
  <si>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</si>
  <si>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</si>
  <si>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</si>
  <si>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</si>
  <si>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</si>
  <si>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</si>
  <si>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</si>
  <si>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</si>
  <si>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</si>
  <si>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</si>
  <si>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</si>
  <si>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</si>
  <si>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</si>
  <si>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</si>
  <si>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</si>
  <si>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</si>
  <si>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</si>
  <si>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</si>
  <si>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</si>
  <si>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</si>
  <si>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</si>
  <si>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</si>
  <si>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</si>
  <si>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</si>
  <si>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</si>
  <si>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</si>
  <si>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</si>
  <si>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</si>
  <si>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</si>
  <si>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</si>
  <si>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</si>
  <si>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</si>
  <si>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</si>
  <si>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</si>
  <si>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</si>
  <si>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</si>
  <si>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</si>
  <si>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</si>
  <si>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</si>
  <si>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</si>
  <si>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</si>
  <si>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</si>
  <si>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</si>
  <si>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</si>
  <si>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</si>
  <si>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</si>
  <si>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</si>
  <si>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</si>
  <si>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</si>
  <si>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</si>
  <si>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</si>
  <si>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</si>
  <si>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</si>
  <si>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</si>
  <si>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</si>
  <si>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</si>
  <si>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</si>
  <si>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</si>
  <si>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</si>
  <si>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</si>
  <si>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</si>
  <si>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</si>
  <si>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</si>
  <si>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</si>
  <si>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</si>
  <si>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</si>
  <si>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</si>
  <si>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</si>
  <si>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</si>
  <si>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</si>
  <si>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</si>
  <si>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</si>
  <si>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</si>
  <si>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</si>
  <si>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</si>
  <si>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</si>
  <si>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</si>
  <si>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</si>
  <si>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</si>
  <si>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</si>
  <si>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</si>
  <si>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</si>
  <si>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</si>
  <si>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</si>
  <si>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</si>
  <si>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</si>
  <si>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</si>
  <si>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</si>
  <si>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</si>
  <si>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</si>
  <si>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</si>
  <si>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</si>
  <si>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</si>
  <si>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</si>
  <si>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</si>
  <si>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</si>
  <si>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</si>
  <si>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</si>
  <si>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</si>
  <si>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</si>
  <si>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</si>
  <si>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</si>
  <si>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</si>
  <si>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</si>
  <si>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</si>
  <si>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</si>
  <si>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</si>
  <si>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</si>
  <si>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</si>
  <si>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</si>
  <si>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</si>
  <si>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</si>
  <si>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</si>
  <si>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</si>
  <si>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</si>
  <si>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</si>
  <si>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</si>
  <si>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</si>
  <si>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</si>
  <si>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</si>
  <si>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</si>
  <si>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</si>
  <si>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</si>
  <si>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</si>
  <si>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</si>
  <si>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</si>
  <si>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</si>
  <si>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</si>
  <si>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</si>
  <si>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</si>
  <si>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</si>
  <si>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</si>
  <si>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</si>
  <si>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</si>
  <si>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</si>
  <si>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</si>
  <si>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</si>
  <si>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</si>
  <si>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</si>
  <si>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</si>
  <si>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</si>
  <si>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</si>
  <si>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</si>
  <si>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</si>
  <si>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</si>
  <si>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</si>
  <si>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</si>
  <si>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</si>
  <si>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</si>
  <si>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</si>
  <si>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</si>
  <si>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</si>
  <si>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</si>
  <si>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</si>
  <si>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</si>
  <si>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</si>
  <si>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</si>
  <si>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</si>
  <si>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</si>
  <si>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</si>
  <si>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</si>
  <si>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</si>
  <si>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</si>
  <si>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</si>
  <si>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</si>
  <si>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</si>
  <si>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</si>
  <si>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</si>
  <si>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</si>
  <si>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</si>
  <si>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</si>
  <si>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</si>
  <si>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</si>
  <si>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</si>
  <si>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</si>
  <si>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</si>
  <si>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</si>
  <si>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</si>
  <si>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</si>
  <si>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</si>
  <si>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</si>
  <si>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</si>
  <si>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</si>
  <si>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</si>
  <si>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</si>
  <si>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</si>
  <si>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</si>
  <si>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</si>
  <si>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</si>
  <si>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</si>
  <si>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</si>
  <si>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</si>
  <si>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</si>
  <si>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</si>
  <si>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</si>
  <si>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</si>
  <si>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</si>
  <si>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</si>
  <si>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</si>
  <si>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</si>
  <si>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</si>
  <si>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</si>
  <si>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</si>
  <si>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</si>
  <si>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</si>
  <si>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</si>
  <si>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</si>
  <si>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</si>
  <si>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</si>
  <si>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</si>
  <si>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</si>
  <si>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</si>
  <si>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</si>
  <si>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</si>
  <si>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</si>
  <si>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</si>
  <si>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</si>
  <si>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</si>
  <si>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</si>
  <si>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</si>
  <si>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</si>
  <si>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</si>
  <si>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</si>
  <si>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</si>
  <si>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</si>
  <si>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</si>
  <si>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</si>
  <si>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</si>
  <si>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</si>
  <si>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</si>
  <si>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</si>
  <si>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</si>
  <si>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</si>
  <si>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</si>
  <si>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</si>
  <si>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</si>
  <si>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</si>
  <si>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</si>
  <si>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</si>
  <si>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</si>
  <si>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</si>
  <si>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</si>
  <si>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</si>
  <si>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</si>
  <si>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</si>
  <si>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</si>
  <si>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</si>
  <si>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</si>
  <si>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</si>
  <si>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</si>
  <si>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</si>
  <si>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</si>
  <si>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</si>
  <si>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</si>
  <si>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</si>
  <si>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</si>
  <si>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</si>
  <si>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</si>
  <si>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</si>
  <si>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</si>
  <si>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</si>
  <si>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</si>
  <si>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</si>
  <si>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</si>
  <si>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</si>
  <si>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</si>
  <si>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</si>
  <si>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</si>
  <si>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</si>
  <si>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</si>
  <si>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</si>
  <si>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</si>
  <si>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</si>
  <si>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</si>
  <si>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</si>
  <si>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</si>
  <si>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</si>
  <si>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</si>
  <si>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</si>
  <si>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</si>
  <si>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</si>
  <si>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</si>
  <si>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</si>
  <si>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</si>
  <si>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</si>
  <si>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</si>
  <si>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</si>
  <si>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</si>
  <si>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</si>
  <si>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</si>
  <si>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</si>
  <si>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</si>
  <si>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</si>
  <si>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</si>
  <si>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</si>
  <si>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</si>
  <si>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</si>
  <si>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</si>
  <si>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</si>
  <si>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</si>
  <si>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</si>
  <si>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</si>
  <si>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</si>
  <si>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</si>
  <si>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</si>
  <si>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</si>
  <si>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</si>
  <si>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</si>
  <si>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</si>
  <si>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</si>
  <si>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</si>
  <si>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</si>
  <si>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</si>
  <si>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</si>
  <si>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</si>
  <si>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</si>
  <si>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</si>
  <si>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</si>
  <si>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</si>
  <si>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</si>
  <si>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</si>
  <si>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</si>
  <si>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</si>
  <si>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</si>
  <si>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</si>
  <si>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</si>
  <si>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</si>
  <si>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</si>
  <si>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</si>
  <si>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</si>
  <si>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</si>
  <si>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</si>
  <si>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</si>
  <si>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</si>
  <si>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</si>
  <si>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</si>
  <si>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</si>
  <si>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</si>
  <si>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</si>
  <si>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</si>
  <si>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</si>
  <si>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</si>
  <si>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</si>
  <si>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</si>
  <si>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</si>
  <si>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</si>
  <si>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</si>
  <si>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</si>
  <si>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</si>
  <si>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</si>
  <si>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</si>
  <si>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</si>
  <si>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</si>
  <si>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</si>
  <si>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</si>
  <si>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</si>
  <si>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</si>
  <si>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</si>
  <si>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</si>
  <si>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</si>
  <si>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</si>
  <si>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</si>
  <si>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</si>
  <si>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</si>
  <si>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</si>
  <si>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</si>
  <si>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</si>
  <si>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</si>
  <si>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</si>
  <si>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</si>
  <si>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</si>
  <si>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</si>
  <si>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</si>
  <si>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</si>
  <si>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</si>
  <si>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</si>
  <si>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</si>
  <si>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</si>
  <si>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</si>
  <si>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</si>
  <si>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</si>
  <si>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</si>
  <si>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</si>
  <si>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</si>
  <si>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</si>
  <si>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</si>
  <si>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</si>
  <si>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</si>
  <si>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</si>
  <si>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</si>
  <si>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</si>
  <si>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</si>
  <si>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</si>
  <si>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</si>
  <si>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</si>
  <si>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</si>
  <si>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</si>
  <si>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</si>
  <si>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</si>
  <si>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</si>
  <si>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</si>
  <si>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</si>
  <si>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</si>
  <si>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</si>
  <si>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</si>
  <si>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</si>
  <si>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</si>
  <si>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</si>
  <si>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</si>
  <si>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</si>
  <si>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</si>
  <si>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</si>
  <si>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</si>
  <si>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</si>
  <si>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</si>
  <si>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</si>
  <si>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</si>
  <si>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</si>
  <si>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</si>
  <si>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</si>
  <si>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</si>
  <si>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</si>
  <si>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</si>
  <si>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</si>
  <si>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</si>
  <si>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</si>
  <si>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</si>
  <si>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</si>
  <si>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</si>
  <si>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</si>
  <si>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</si>
  <si>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</si>
  <si>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</si>
  <si>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</si>
  <si>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</si>
  <si>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</si>
  <si>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</si>
  <si>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</si>
  <si>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</si>
  <si>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</si>
  <si>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</si>
  <si>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</si>
  <si>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</si>
  <si>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</si>
  <si>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</si>
  <si>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</si>
  <si>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</si>
  <si>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</si>
  <si>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</si>
  <si>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</si>
  <si>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</si>
  <si>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</si>
  <si>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</si>
  <si>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</si>
  <si>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</si>
  <si>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</si>
  <si>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</si>
  <si>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</si>
  <si>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</si>
  <si>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</si>
  <si>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</si>
  <si>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</si>
  <si>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</si>
  <si>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</si>
  <si>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</si>
  <si>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</si>
  <si>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</si>
  <si>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</si>
  <si>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</si>
  <si>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</si>
  <si>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</si>
  <si>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</si>
  <si>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</si>
  <si>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</si>
  <si>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</si>
  <si>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</si>
  <si>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</si>
  <si>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</si>
  <si>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</si>
  <si>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</si>
  <si>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</si>
  <si>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</si>
  <si>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</si>
  <si>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</si>
  <si>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</si>
  <si>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</si>
  <si>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</si>
  <si>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</si>
  <si>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</si>
  <si>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</si>
  <si>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</si>
  <si>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</si>
  <si>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</si>
  <si>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</si>
  <si>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</si>
  <si>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</si>
  <si>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</si>
  <si>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</si>
  <si>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</si>
  <si>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</si>
  <si>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</si>
  <si>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</si>
  <si>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</si>
  <si>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</si>
  <si>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</si>
  <si>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</si>
  <si>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</si>
  <si>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</si>
  <si>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</si>
  <si>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</si>
  <si>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</si>
  <si>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</si>
  <si>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</si>
  <si>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</si>
  <si>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</si>
  <si>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</si>
  <si>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</si>
  <si>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</si>
  <si>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</si>
  <si>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</si>
  <si>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</si>
  <si>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</si>
  <si>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</si>
  <si>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</si>
  <si>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</si>
  <si>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</si>
  <si>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</si>
  <si>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</si>
  <si>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</si>
  <si>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</si>
  <si>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</si>
  <si>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</si>
  <si>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</si>
  <si>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</si>
  <si>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</si>
  <si>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</si>
  <si>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</si>
  <si>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</si>
  <si>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</si>
  <si>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</si>
  <si>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</si>
  <si>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</si>
  <si>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</si>
  <si>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</si>
  <si>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</si>
  <si>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</si>
  <si>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</si>
  <si>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</si>
  <si>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</si>
  <si>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</si>
  <si>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</si>
  <si>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</si>
  <si>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</si>
  <si>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</si>
  <si>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</si>
  <si>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</si>
  <si>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</si>
  <si>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</si>
  <si>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</si>
  <si>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</si>
  <si>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</si>
  <si>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</si>
  <si>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</si>
  <si>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</si>
  <si>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</si>
  <si>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</si>
  <si>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</si>
  <si>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</si>
  <si>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</si>
  <si>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</si>
  <si>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</si>
  <si>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</si>
  <si>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</si>
  <si>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</si>
  <si>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</si>
  <si>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</si>
  <si>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</si>
  <si>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</si>
  <si>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</si>
  <si>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</si>
  <si>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</si>
  <si>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</si>
  <si>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</si>
  <si>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</si>
  <si>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</si>
  <si>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</si>
  <si>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</si>
  <si>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</si>
  <si>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</si>
  <si>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</si>
  <si>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</si>
  <si>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</si>
  <si>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</si>
  <si>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</si>
  <si>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</si>
  <si>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</si>
  <si>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</si>
  <si>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</si>
  <si>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</si>
  <si>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</si>
  <si>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</si>
  <si>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</si>
  <si>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</si>
  <si>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</si>
  <si>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</si>
  <si>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</si>
  <si>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</si>
  <si>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</si>
  <si>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</si>
  <si>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</si>
  <si>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</si>
  <si>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</si>
  <si>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</si>
  <si>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</si>
  <si>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</si>
  <si>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</si>
  <si>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</si>
  <si>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</si>
  <si>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</si>
  <si>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</si>
  <si>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</si>
  <si>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</si>
  <si>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</si>
  <si>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</si>
  <si>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</si>
  <si>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</si>
  <si>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</si>
  <si>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</si>
  <si>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</si>
  <si>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</si>
  <si>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</si>
  <si>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</si>
  <si>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</si>
  <si>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</si>
  <si>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</si>
  <si>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</si>
  <si>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</si>
  <si>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</si>
  <si>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</si>
  <si>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</si>
  <si>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</si>
  <si>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</si>
  <si>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</si>
  <si>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</si>
  <si>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</si>
  <si>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</si>
  <si>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</si>
  <si>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</si>
  <si>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</si>
  <si>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</si>
  <si>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</si>
  <si>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</si>
  <si>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</si>
  <si>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</si>
  <si>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</si>
  <si>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</si>
  <si>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</si>
  <si>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</si>
  <si>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</si>
  <si>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</si>
  <si>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</si>
  <si>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</si>
  <si>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</si>
  <si>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</si>
  <si>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</si>
  <si>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</si>
  <si>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</si>
  <si>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</si>
  <si>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</si>
  <si>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</si>
  <si>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</si>
  <si>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</si>
  <si>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</si>
  <si>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</si>
  <si>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</si>
  <si>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</si>
  <si>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</si>
  <si>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</si>
  <si>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</si>
  <si>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</si>
  <si>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</si>
  <si>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</si>
  <si>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</si>
  <si>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</si>
  <si>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</si>
  <si>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</si>
  <si>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</si>
  <si>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</si>
  <si>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</si>
  <si>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</si>
  <si>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</si>
  <si>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</si>
  <si>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</si>
  <si>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</si>
  <si>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</si>
  <si>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</si>
  <si>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</si>
  <si>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</si>
  <si>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</si>
  <si>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</si>
  <si>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</si>
  <si>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</si>
  <si>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</si>
  <si>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</si>
  <si>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</si>
  <si>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</si>
  <si>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</si>
  <si>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</si>
  <si>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</si>
  <si>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</si>
  <si>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</si>
  <si>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</si>
  <si>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</si>
  <si>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</si>
  <si>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</si>
  <si>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</si>
  <si>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</si>
  <si>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</si>
  <si>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</si>
  <si>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</si>
  <si>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</si>
  <si>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</si>
  <si>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</si>
  <si>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</si>
  <si>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</si>
  <si>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</si>
  <si>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</si>
  <si>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</si>
  <si>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</si>
  <si>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</si>
  <si>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</si>
  <si>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</si>
  <si>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</si>
  <si>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</si>
  <si>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</si>
  <si>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</si>
  <si>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</si>
  <si>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</si>
  <si>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</si>
  <si>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</si>
  <si>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</si>
  <si>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</si>
  <si>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</si>
  <si>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</si>
  <si>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</si>
  <si>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</si>
  <si>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</si>
  <si>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</si>
  <si>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</si>
  <si>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</si>
  <si>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</si>
  <si>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</si>
  <si>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</si>
  <si>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</si>
  <si>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</si>
  <si>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</si>
  <si>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</si>
  <si>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</si>
  <si>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</si>
  <si>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</si>
  <si>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</si>
  <si>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</si>
  <si>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</si>
  <si>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</si>
  <si>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</si>
  <si>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</si>
  <si>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</si>
  <si>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</si>
  <si>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</si>
  <si>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</si>
  <si>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</si>
  <si>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</si>
  <si>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</si>
  <si>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</si>
  <si>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</si>
  <si>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</si>
  <si>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</si>
  <si>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</si>
  <si>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</si>
  <si>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</si>
  <si>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</si>
  <si>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</si>
  <si>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</si>
  <si>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</si>
  <si>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</si>
  <si>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</si>
  <si>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</si>
  <si>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</si>
  <si>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</si>
  <si>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</si>
  <si>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</si>
  <si>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</si>
  <si>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</si>
  <si>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</si>
  <si>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</si>
  <si>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</si>
  <si>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</si>
  <si>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</si>
  <si>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</si>
  <si>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</si>
  <si>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</si>
  <si>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</si>
  <si>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</si>
  <si>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</si>
  <si>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</si>
  <si>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</si>
  <si>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</si>
  <si>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</si>
  <si>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</si>
  <si>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</si>
  <si>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</si>
  <si>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</si>
  <si>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</si>
  <si>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</si>
  <si>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</si>
  <si>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</si>
  <si>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</si>
  <si>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</si>
  <si>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</si>
  <si>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</si>
  <si>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</si>
  <si>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</si>
  <si>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</si>
  <si>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</si>
  <si>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</si>
  <si>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</si>
  <si>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</si>
  <si>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</si>
  <si>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</si>
  <si>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</si>
  <si>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</si>
  <si>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</si>
  <si>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</si>
  <si>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</si>
  <si>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</si>
  <si>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</si>
  <si>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</si>
  <si>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</si>
  <si>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</si>
  <si>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</si>
  <si>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</si>
  <si>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</si>
  <si>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</si>
  <si>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</si>
  <si>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</si>
  <si>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</si>
  <si>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</si>
  <si>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</si>
  <si>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</si>
  <si>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</si>
  <si>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</si>
  <si>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</si>
  <si>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</si>
  <si>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</si>
  <si>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</si>
  <si>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</si>
  <si>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</si>
  <si>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</si>
  <si>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</si>
  <si>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</si>
  <si>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</si>
  <si>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</si>
  <si>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</si>
  <si>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</si>
  <si>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</si>
  <si>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</si>
  <si>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</si>
  <si>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</si>
  <si>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</si>
  <si>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</si>
  <si>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</si>
  <si>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</si>
  <si>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</si>
  <si>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</si>
  <si>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</si>
  <si>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</si>
  <si>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</si>
  <si>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</si>
  <si>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</si>
  <si>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</si>
  <si>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</si>
  <si>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</si>
  <si>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</si>
  <si>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</si>
  <si>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</si>
  <si>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</si>
  <si>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</si>
  <si>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</si>
  <si>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</si>
  <si>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</si>
  <si>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</si>
  <si>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</si>
  <si>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</si>
  <si>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</si>
  <si>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</si>
  <si>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</si>
  <si>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</si>
  <si>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</si>
  <si>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</si>
  <si>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</si>
  <si>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</si>
  <si>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</si>
  <si>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</si>
  <si>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</si>
  <si>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</si>
  <si>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</si>
  <si>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</si>
  <si>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</si>
  <si>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</si>
  <si>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</si>
  <si>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</si>
  <si>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</si>
  <si>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</si>
  <si>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</si>
  <si>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</si>
  <si>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</si>
  <si>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</si>
  <si>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</si>
  <si>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</si>
  <si>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</si>
  <si>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</si>
  <si>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</si>
  <si>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</si>
  <si>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</si>
  <si>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</si>
  <si>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</si>
  <si>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</si>
  <si>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</si>
  <si>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</si>
  <si>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</si>
  <si>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</si>
  <si>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</si>
  <si>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</si>
  <si>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</si>
  <si>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</si>
  <si>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</si>
  <si>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</si>
  <si>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</si>
  <si>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</si>
  <si>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</si>
  <si>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</si>
  <si>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</si>
  <si>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</si>
  <si>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</si>
  <si>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</si>
  <si>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</si>
  <si>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</si>
  <si>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</si>
  <si>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</si>
  <si>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</si>
  <si>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</si>
  <si>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</si>
  <si>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</si>
  <si>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</si>
  <si>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</si>
  <si>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</si>
  <si>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</si>
  <si>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</si>
  <si>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</si>
  <si>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</si>
  <si>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</si>
  <si>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</si>
  <si>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</si>
  <si>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</si>
  <si>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</si>
  <si>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</si>
  <si>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</si>
  <si>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</si>
  <si>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</si>
  <si>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</si>
  <si>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</si>
  <si>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</si>
  <si>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</si>
  <si>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</si>
  <si>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</si>
  <si>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</si>
  <si>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</si>
  <si>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</si>
  <si>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</si>
  <si>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</si>
  <si>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</si>
  <si>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</si>
  <si>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</si>
  <si>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</si>
  <si>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</si>
  <si>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</si>
  <si>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</si>
  <si>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</si>
  <si>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</si>
  <si>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</si>
  <si>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</si>
  <si>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</si>
  <si>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</si>
  <si>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</si>
  <si>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</si>
  <si>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</si>
  <si>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</si>
  <si>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</si>
  <si>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</si>
  <si>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</si>
  <si>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</si>
  <si>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</si>
  <si>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</si>
  <si>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</si>
  <si>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</si>
  <si>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</si>
  <si>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</si>
  <si>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</si>
  <si>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</si>
  <si>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</si>
  <si>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</si>
  <si>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</si>
  <si>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</si>
  <si>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</si>
  <si>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</si>
  <si>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</si>
  <si>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</si>
  <si>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</si>
  <si>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</si>
  <si>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</si>
  <si>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</si>
  <si>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</si>
  <si>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</si>
  <si>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</si>
  <si>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</si>
  <si>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</si>
  <si>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</si>
  <si>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</si>
  <si>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</si>
  <si>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</si>
  <si>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</si>
  <si>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</si>
  <si>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</si>
  <si>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</si>
  <si>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</si>
  <si>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</si>
  <si>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</si>
  <si>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</si>
  <si>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</si>
  <si>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</si>
  <si>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</si>
  <si>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</si>
  <si>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</si>
  <si>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</si>
  <si>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</si>
  <si>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</si>
  <si>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</si>
  <si>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</si>
  <si>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</si>
  <si>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</si>
  <si>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</si>
  <si>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</si>
  <si>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</si>
  <si>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</si>
  <si>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</si>
  <si>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</si>
  <si>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</si>
  <si>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</si>
  <si>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</si>
  <si>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</si>
  <si>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</si>
  <si>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</si>
  <si>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</si>
  <si>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</si>
  <si>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</si>
  <si>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</si>
  <si>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</si>
  <si>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</si>
  <si>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</si>
  <si>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</si>
  <si>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</si>
  <si>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</si>
  <si>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</si>
  <si>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</si>
  <si>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</si>
  <si>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</si>
  <si>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</si>
  <si>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</si>
  <si>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</si>
  <si>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</si>
  <si>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</si>
  <si>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</si>
  <si>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</si>
  <si>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</si>
  <si>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</si>
  <si>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</si>
  <si>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</si>
  <si>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</si>
  <si>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</si>
  <si>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</si>
  <si>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</si>
  <si>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</si>
  <si>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</si>
  <si>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</si>
  <si>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</si>
  <si>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</si>
  <si>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</si>
  <si>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</si>
  <si>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</si>
  <si>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</si>
  <si>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</si>
  <si>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</si>
  <si>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</si>
  <si>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</si>
  <si>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</si>
  <si>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</si>
  <si>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</si>
  <si>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</si>
  <si>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</si>
  <si>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</si>
  <si>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</si>
  <si>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</si>
  <si>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</si>
  <si>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</si>
  <si>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</si>
  <si>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</si>
  <si>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</si>
  <si>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</si>
  <si>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</si>
  <si>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</si>
  <si>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</si>
  <si>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</si>
  <si>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</si>
  <si>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</si>
  <si>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</si>
  <si>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</si>
  <si>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</si>
  <si>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</si>
  <si>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</si>
  <si>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</si>
  <si>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</si>
  <si>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</si>
  <si>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</si>
  <si>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</si>
  <si>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</si>
  <si>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</si>
  <si>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</si>
  <si>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</si>
  <si>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</si>
  <si>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</si>
  <si>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</si>
  <si>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</si>
  <si>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</si>
  <si>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</si>
  <si>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</si>
  <si>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</si>
  <si>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</si>
  <si>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</si>
  <si>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</si>
  <si>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</si>
  <si>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</si>
  <si>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</si>
  <si>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</si>
  <si>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</si>
  <si>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</si>
  <si>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</si>
  <si>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</si>
  <si>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</si>
  <si>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</si>
  <si>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</si>
  <si>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</si>
  <si>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</si>
  <si>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</si>
  <si>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</si>
  <si>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</si>
  <si>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</si>
  <si>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</si>
  <si>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</si>
  <si>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</si>
  <si>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</si>
  <si>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</si>
  <si>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</si>
  <si>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</si>
  <si>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</si>
  <si>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</si>
  <si>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</si>
  <si>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</si>
  <si>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</si>
  <si>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</si>
  <si>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</si>
  <si>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</si>
  <si>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</si>
  <si>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</si>
  <si>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</si>
  <si>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</si>
  <si>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</si>
  <si>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</si>
  <si>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</si>
  <si>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</si>
  <si>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</si>
  <si>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</si>
  <si>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</si>
  <si>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</si>
  <si>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</si>
  <si>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</si>
  <si>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</si>
  <si>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</si>
  <si>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</si>
  <si>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</si>
  <si>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</si>
  <si>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</si>
  <si>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</si>
  <si>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</si>
  <si>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</si>
  <si>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</si>
  <si>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</si>
  <si>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</si>
  <si>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</si>
  <si>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</si>
  <si>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</si>
  <si>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</si>
  <si>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</si>
  <si>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</si>
  <si>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</si>
  <si>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</si>
  <si>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</si>
  <si>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</si>
  <si>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</si>
  <si>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</si>
  <si>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</si>
  <si>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</si>
  <si>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</si>
  <si>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</si>
  <si>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</si>
  <si>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</si>
  <si>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</si>
  <si>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</si>
  <si>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</si>
  <si>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</si>
  <si>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</si>
  <si>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</si>
  <si>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</si>
  <si>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</si>
  <si>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</si>
  <si>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</si>
  <si>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</si>
  <si>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</si>
  <si>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</si>
  <si>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</si>
  <si>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</si>
  <si>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</si>
  <si>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</si>
  <si>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</si>
  <si>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</si>
  <si>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</si>
  <si>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</si>
  <si>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</si>
  <si>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</si>
  <si>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</si>
  <si>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</si>
  <si>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</si>
  <si>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</si>
  <si>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</si>
  <si>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</si>
  <si>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</si>
  <si>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</si>
  <si>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</si>
  <si>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</si>
  <si>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</si>
  <si>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</si>
  <si>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</si>
  <si>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</si>
  <si>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</si>
  <si>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</si>
  <si>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</si>
  <si>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</si>
  <si>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</si>
  <si>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</si>
  <si>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</si>
  <si>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</si>
  <si>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</si>
  <si>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</si>
  <si>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</si>
  <si>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</si>
  <si>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</si>
  <si>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</si>
  <si>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</si>
  <si>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</si>
  <si>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</si>
  <si>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</si>
  <si>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</si>
  <si>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</si>
  <si>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</si>
  <si>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</si>
  <si>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</si>
  <si>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</si>
  <si>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</si>
  <si>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</si>
  <si>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</si>
  <si>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</si>
  <si>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</si>
  <si>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</si>
  <si>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</si>
  <si>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</si>
  <si>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</si>
  <si>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</si>
  <si>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</si>
  <si>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</si>
  <si>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</si>
  <si>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</si>
  <si>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</si>
  <si>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</si>
  <si>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</si>
  <si>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</si>
  <si>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</si>
  <si>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</si>
  <si>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</si>
  <si>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</si>
  <si>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</si>
  <si>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</si>
  <si>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</si>
  <si>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</si>
  <si>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</si>
  <si>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</si>
  <si>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</si>
  <si>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</si>
  <si>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</si>
  <si>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</si>
  <si>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</si>
  <si>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</si>
  <si>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</si>
  <si>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</si>
  <si>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</si>
  <si>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</si>
  <si>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</si>
  <si>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</si>
  <si>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</si>
  <si>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</si>
  <si>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</si>
  <si>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</si>
  <si>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</si>
  <si>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</si>
  <si>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</si>
  <si>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</si>
  <si>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</si>
  <si>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</si>
  <si>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</si>
  <si>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</si>
  <si>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</si>
  <si>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</si>
  <si>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</si>
  <si>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</si>
  <si>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</si>
  <si>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</si>
  <si>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</si>
  <si>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</si>
  <si>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</si>
  <si>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</si>
  <si>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</si>
  <si>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</si>
  <si>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</si>
  <si>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</si>
  <si>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</si>
  <si>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</si>
  <si>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</si>
  <si>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</si>
  <si>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</si>
  <si>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</si>
  <si>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</si>
  <si>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</si>
  <si>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</si>
  <si>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</si>
  <si>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</si>
  <si>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</si>
  <si>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</si>
  <si>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</si>
  <si>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</si>
  <si>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</si>
  <si>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</si>
  <si>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</si>
  <si>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</si>
  <si>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</si>
  <si>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</si>
  <si>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</si>
  <si>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</si>
  <si>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</si>
  <si>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</si>
  <si>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</si>
  <si>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</si>
  <si>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</si>
  <si>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</si>
  <si>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</si>
  <si>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</si>
  <si>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</si>
  <si>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</si>
  <si>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</si>
  <si>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</si>
  <si>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</si>
  <si>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</si>
  <si>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</si>
  <si>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</si>
  <si>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</si>
  <si>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</si>
  <si>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</si>
  <si>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</si>
  <si>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</si>
  <si>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</si>
  <si>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</si>
  <si>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</si>
  <si>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</si>
  <si>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</si>
  <si>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</si>
  <si>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</si>
  <si>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</si>
  <si>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</si>
  <si>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</si>
  <si>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</si>
  <si>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</si>
  <si>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</si>
  <si>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</si>
  <si>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</si>
  <si>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</si>
  <si>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</si>
  <si>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</si>
  <si>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</si>
  <si>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</si>
  <si>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</si>
  <si>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</si>
  <si>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</si>
  <si>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</si>
  <si>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</si>
  <si>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</si>
  <si>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</si>
  <si>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</si>
  <si>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</si>
  <si>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</si>
  <si>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</si>
  <si>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</si>
  <si>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</si>
  <si>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</si>
  <si>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</si>
  <si>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</si>
  <si>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</si>
  <si>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</si>
  <si>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</si>
  <si>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</si>
  <si>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</si>
  <si>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</si>
  <si>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</si>
  <si>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</si>
  <si>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</si>
  <si>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</si>
  <si>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</si>
  <si>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</si>
  <si>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</si>
  <si>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</si>
  <si>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</si>
  <si>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</si>
  <si>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</si>
  <si>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</si>
  <si>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</si>
  <si>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</si>
  <si>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</si>
  <si>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</si>
  <si>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</si>
  <si>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</si>
  <si>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</si>
  <si>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</si>
  <si>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</si>
  <si>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</si>
  <si>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</si>
  <si>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</si>
  <si>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</si>
  <si>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</si>
  <si>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</si>
  <si>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</si>
  <si>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</si>
  <si>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</si>
  <si>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</si>
  <si>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</si>
  <si>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</si>
  <si>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</si>
  <si>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</si>
  <si>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</si>
  <si>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</si>
  <si>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</si>
  <si>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</si>
  <si>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</si>
  <si>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</si>
  <si>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</si>
  <si>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</si>
  <si>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</si>
  <si>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</si>
  <si>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</si>
  <si>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</si>
  <si>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</si>
  <si>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</si>
  <si>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</si>
  <si>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</si>
  <si>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</si>
  <si>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</si>
  <si>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</si>
  <si>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</si>
  <si>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</si>
  <si>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</si>
  <si>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</si>
  <si>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</si>
  <si>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</si>
  <si>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</si>
  <si>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</si>
  <si>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</si>
  <si>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</si>
  <si>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</si>
  <si>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</si>
  <si>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</si>
  <si>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</si>
  <si>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</si>
  <si>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</si>
  <si>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</si>
  <si>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</si>
  <si>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</si>
  <si>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</si>
  <si>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</si>
  <si>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</si>
  <si>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</si>
  <si>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</si>
  <si>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</si>
  <si>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</si>
  <si>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</si>
  <si>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</si>
  <si>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</si>
  <si>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</si>
  <si>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</si>
  <si>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</si>
  <si>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</si>
  <si>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</si>
  <si>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</si>
  <si>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</si>
  <si>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</si>
  <si>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</si>
  <si>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</si>
  <si>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</si>
  <si>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</si>
  <si>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</si>
  <si>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</si>
  <si>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</si>
  <si>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</si>
  <si>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</si>
  <si>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</si>
  <si>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</si>
  <si>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</si>
  <si>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</si>
  <si>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</si>
  <si>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</si>
  <si>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</si>
  <si>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</si>
  <si>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</si>
  <si>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</si>
  <si>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</si>
  <si>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</si>
  <si>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</si>
  <si>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</si>
  <si>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</si>
  <si>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</si>
  <si>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</si>
  <si>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</si>
  <si>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</si>
  <si>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</si>
  <si>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</si>
  <si>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</si>
  <si>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</si>
  <si>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</si>
  <si>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</si>
  <si>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</si>
  <si>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</si>
  <si>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</si>
  <si>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</si>
  <si>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</si>
  <si>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</si>
  <si>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</si>
  <si>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</si>
  <si>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</si>
  <si>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</si>
  <si>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</si>
  <si>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</si>
  <si>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</si>
  <si>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</si>
  <si>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</si>
  <si>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</si>
  <si>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</si>
  <si>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</si>
  <si>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</si>
  <si>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</si>
  <si>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</si>
  <si>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</si>
  <si>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</si>
  <si>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</si>
  <si>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</si>
  <si>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</si>
  <si>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</si>
  <si>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</si>
  <si>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</si>
  <si>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</si>
  <si>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</si>
  <si>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</si>
  <si>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</si>
  <si>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</si>
  <si>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</si>
  <si>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</si>
  <si>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</si>
  <si>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</si>
  <si>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</si>
  <si>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</si>
  <si>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</si>
  <si>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</si>
  <si>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</si>
  <si>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</si>
  <si>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</si>
  <si>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</si>
  <si>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</si>
  <si>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</si>
  <si>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</si>
  <si>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</si>
  <si>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</si>
  <si>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</si>
  <si>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</si>
  <si>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</si>
  <si>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</si>
  <si>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</si>
  <si>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</si>
  <si>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</si>
  <si>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</si>
  <si>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</si>
  <si>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</si>
  <si>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</si>
  <si>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</si>
  <si>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</si>
  <si>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</si>
  <si>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</si>
  <si>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</si>
  <si>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</si>
  <si>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</si>
  <si>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</si>
  <si>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</si>
  <si>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</si>
  <si>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</si>
  <si>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</si>
  <si>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</si>
  <si>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</si>
  <si>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</si>
  <si>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</si>
  <si>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</si>
  <si>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</si>
  <si>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</si>
  <si>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</si>
  <si>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</si>
  <si>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</si>
  <si>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</si>
  <si>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</si>
  <si>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</si>
  <si>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</si>
  <si>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</si>
  <si>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</si>
  <si>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</si>
  <si>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</si>
  <si>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</si>
  <si>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</si>
  <si>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</si>
  <si>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</si>
  <si>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</si>
  <si>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</si>
  <si>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</si>
  <si>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</si>
  <si>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</si>
  <si>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</si>
  <si>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</si>
  <si>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</si>
  <si>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</si>
  <si>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</si>
  <si>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</si>
  <si>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</si>
  <si>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</si>
  <si>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</si>
  <si>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</si>
  <si>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</si>
  <si>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</si>
  <si>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</si>
  <si>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</si>
  <si>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</si>
  <si>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</si>
  <si>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</si>
  <si>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</si>
  <si>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</si>
  <si>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</si>
  <si>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</si>
  <si>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</si>
  <si>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</si>
  <si>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</si>
  <si>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</si>
  <si>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</si>
  <si>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</si>
  <si>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</si>
  <si>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</si>
  <si>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</si>
  <si>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</si>
  <si>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</si>
  <si>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</si>
  <si>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</si>
  <si>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</si>
  <si>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</si>
  <si>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</si>
  <si>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</si>
  <si>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</si>
  <si>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</si>
  <si>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</si>
  <si>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</si>
  <si>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</si>
  <si>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</si>
  <si>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</si>
  <si>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</si>
  <si>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</si>
  <si>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</si>
  <si>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</si>
  <si>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</si>
  <si>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</si>
  <si>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</si>
  <si>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</si>
  <si>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</si>
  <si>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</si>
  <si>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</si>
  <si>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</si>
  <si>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</si>
  <si>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</si>
  <si>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</si>
  <si>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</si>
  <si>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</si>
  <si>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</si>
  <si>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</si>
  <si>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</si>
  <si>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</si>
  <si>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</si>
  <si>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</si>
  <si>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</si>
  <si>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</si>
  <si>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</si>
  <si>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</si>
  <si>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</si>
  <si>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</si>
  <si>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</si>
  <si>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</si>
  <si>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</si>
  <si>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</si>
  <si>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</si>
  <si>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</si>
  <si>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</si>
  <si>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</si>
  <si>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</si>
  <si>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</si>
  <si>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</si>
  <si>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</si>
  <si>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</si>
  <si>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</si>
  <si>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</si>
  <si>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</si>
  <si>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</si>
  <si>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</si>
  <si>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</si>
  <si>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</si>
  <si>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</si>
  <si>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</si>
  <si>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</si>
  <si>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</si>
  <si>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</si>
  <si>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</si>
  <si>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</si>
  <si>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</si>
  <si>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</si>
  <si>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</si>
  <si>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</si>
  <si>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</si>
  <si>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</si>
  <si>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</si>
  <si>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</si>
  <si>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</si>
  <si>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</si>
  <si>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</si>
  <si>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</si>
  <si>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</si>
  <si>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</si>
  <si>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</si>
  <si>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</si>
  <si>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</si>
  <si>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</si>
  <si>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</si>
  <si>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</si>
  <si>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</si>
  <si>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</si>
  <si>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</si>
  <si>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</si>
  <si>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</si>
  <si>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</si>
  <si>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</si>
  <si>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</si>
  <si>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</si>
  <si>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</si>
  <si>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</si>
  <si>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</si>
  <si>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</si>
  <si>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</si>
  <si>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</si>
  <si>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</si>
  <si>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</si>
  <si>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</si>
  <si>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</si>
  <si>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</si>
  <si>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</si>
  <si>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</si>
  <si>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</si>
  <si>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</si>
  <si>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</si>
  <si>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</si>
  <si>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</si>
  <si>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</si>
  <si>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</si>
  <si>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</si>
  <si>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</si>
  <si>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</si>
  <si>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</si>
  <si>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</si>
  <si>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</si>
  <si>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</si>
  <si>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</si>
  <si>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</si>
  <si>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</si>
  <si>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</si>
  <si>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</si>
  <si>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</si>
  <si>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</si>
  <si>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</si>
  <si>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</si>
  <si>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</si>
  <si>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</si>
  <si>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</si>
  <si>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</si>
  <si>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</si>
  <si>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</si>
  <si>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</si>
  <si>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</si>
  <si>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</si>
  <si>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</si>
  <si>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</si>
  <si>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</si>
  <si>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</si>
  <si>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</si>
  <si>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</si>
  <si>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</si>
  <si>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</si>
  <si>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</si>
  <si>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</si>
  <si>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</si>
  <si>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</si>
  <si>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</si>
  <si>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</si>
  <si>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</si>
  <si>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</si>
  <si>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</si>
  <si>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</si>
  <si>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</si>
  <si>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</si>
  <si>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</si>
  <si>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</si>
  <si>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</si>
  <si>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</si>
  <si>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</si>
  <si>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</si>
  <si>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</si>
  <si>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</si>
  <si>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</si>
  <si>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</si>
  <si>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</si>
  <si>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</si>
  <si>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</si>
  <si>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</si>
  <si>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</si>
  <si>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</si>
  <si>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</si>
  <si>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</si>
  <si>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</si>
  <si>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</si>
  <si>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</si>
  <si>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</si>
  <si>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</si>
  <si>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</si>
  <si>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</si>
  <si>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</si>
  <si>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</si>
  <si>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</si>
  <si>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</si>
  <si>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</si>
  <si>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</si>
  <si>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</si>
  <si>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</si>
  <si>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</si>
  <si>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</si>
  <si>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</si>
  <si>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</si>
  <si>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</si>
  <si>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</si>
  <si>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</si>
  <si>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</si>
  <si>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</si>
  <si>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</si>
  <si>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</si>
  <si>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</si>
  <si>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</si>
  <si>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</si>
  <si>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</si>
  <si>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</si>
  <si>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</si>
  <si>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</si>
  <si>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</si>
  <si>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</si>
  <si>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</si>
  <si>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</si>
  <si>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</si>
  <si>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</si>
  <si>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</si>
  <si>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</si>
  <si>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</si>
  <si>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</si>
  <si>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</si>
  <si>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</si>
  <si>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</si>
  <si>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</si>
  <si>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</si>
  <si>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</si>
  <si>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</si>
  <si>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</si>
  <si>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</si>
  <si>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</si>
  <si>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</si>
  <si>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</si>
  <si>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</si>
  <si>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</si>
  <si>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</si>
  <si>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</si>
  <si>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</si>
  <si>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</si>
  <si>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</si>
  <si>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</si>
  <si>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</si>
  <si>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</si>
  <si>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</si>
  <si>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</si>
  <si>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</si>
  <si>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</si>
  <si>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</si>
  <si>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</si>
  <si>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</si>
  <si>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</si>
  <si>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</si>
  <si>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</si>
  <si>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</si>
  <si>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</si>
  <si>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</si>
  <si>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</si>
  <si>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</si>
  <si>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</si>
  <si>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</si>
  <si>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</si>
  <si>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</si>
  <si>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</si>
  <si>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</si>
  <si>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</si>
  <si>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</si>
  <si>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</si>
  <si>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</si>
  <si>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</si>
  <si>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</si>
  <si>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</si>
  <si>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</si>
  <si>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</si>
  <si>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</si>
  <si>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</si>
  <si>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</si>
  <si>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</si>
  <si>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</si>
  <si>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</si>
  <si>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</si>
  <si>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</si>
  <si>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</si>
  <si>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</si>
  <si>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</si>
  <si>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</si>
  <si>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</si>
  <si>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</si>
  <si>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</si>
  <si>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</si>
  <si>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</si>
  <si>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</si>
  <si>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</si>
  <si>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</si>
  <si>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</si>
  <si>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</si>
  <si>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</si>
  <si>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</si>
  <si>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</si>
  <si>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</si>
  <si>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</si>
  <si>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</si>
  <si>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</si>
  <si>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</si>
  <si>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</si>
  <si>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</si>
  <si>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</si>
  <si>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</si>
  <si>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</si>
  <si>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</si>
  <si>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</si>
  <si>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</si>
  <si>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</si>
  <si>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</si>
  <si>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</si>
  <si>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</si>
  <si>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</si>
  <si>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</si>
  <si>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</si>
  <si>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</si>
  <si>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</si>
  <si>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</si>
  <si>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</si>
  <si>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</si>
  <si>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</si>
  <si>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</si>
  <si>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</si>
  <si>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</si>
  <si>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</si>
  <si>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</si>
  <si>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</si>
  <si>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</si>
  <si>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</si>
  <si>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</si>
  <si>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</si>
  <si>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</si>
  <si>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</si>
  <si>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</si>
  <si>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</si>
  <si>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</si>
  <si>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</si>
  <si>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</si>
  <si>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</si>
  <si>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</si>
  <si>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</si>
  <si>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</si>
  <si>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</si>
  <si>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</si>
  <si>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</si>
  <si>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</si>
  <si>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</si>
  <si>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</si>
  <si>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</si>
  <si>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</si>
  <si>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</si>
  <si>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</si>
  <si>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</si>
  <si>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</si>
  <si>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</si>
  <si>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</si>
  <si>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</si>
  <si>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</si>
  <si>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</si>
  <si>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</si>
  <si>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</si>
  <si>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</si>
  <si>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</si>
  <si>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</si>
  <si>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</si>
  <si>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</si>
  <si>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</si>
  <si>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</si>
  <si>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</si>
  <si>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</si>
  <si>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</si>
  <si>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</si>
  <si>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</si>
  <si>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</si>
  <si>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</si>
  <si>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</si>
  <si>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</si>
  <si>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</si>
  <si>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</si>
  <si>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</si>
  <si>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</si>
  <si>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</si>
  <si>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</si>
  <si>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</si>
  <si>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</si>
  <si>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</si>
  <si>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</si>
  <si>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</si>
  <si>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</si>
  <si>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</si>
  <si>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</si>
  <si>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</si>
  <si>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</si>
  <si>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</si>
  <si>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</si>
  <si>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</si>
  <si>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</si>
  <si>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</si>
  <si>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</si>
  <si>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</si>
  <si>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</si>
  <si>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</si>
  <si>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</si>
  <si>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</si>
  <si>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</si>
  <si>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</si>
  <si>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</si>
  <si>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</si>
  <si>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</si>
  <si>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</si>
  <si>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</si>
  <si>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</si>
  <si>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</si>
  <si>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</si>
  <si>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</si>
  <si>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</si>
  <si>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</si>
  <si>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</si>
  <si>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</si>
  <si>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</si>
  <si>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</si>
  <si>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</si>
  <si>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</si>
  <si>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</si>
  <si>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</si>
  <si>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</si>
  <si>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</si>
  <si>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</si>
  <si>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</si>
  <si>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</si>
  <si>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</si>
  <si>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</si>
  <si>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</si>
  <si>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</si>
  <si>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</si>
  <si>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</si>
  <si>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</si>
  <si>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</si>
  <si>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</si>
  <si>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</si>
  <si>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</si>
  <si>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</si>
  <si>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</si>
  <si>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</si>
  <si>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</si>
  <si>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</si>
  <si>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</si>
  <si>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</si>
  <si>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</si>
  <si>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</si>
  <si>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</si>
  <si>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</si>
  <si>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</si>
  <si>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</si>
  <si>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</si>
  <si>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</si>
  <si>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</si>
  <si>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</si>
  <si>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</si>
  <si>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</si>
  <si>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</si>
  <si>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</si>
  <si>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</si>
  <si>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</si>
  <si>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</si>
  <si>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</si>
  <si>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</si>
  <si>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</si>
  <si>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</si>
  <si>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</si>
  <si>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</si>
  <si>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</si>
  <si>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</si>
  <si>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</si>
  <si>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</si>
  <si>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</si>
  <si>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</si>
  <si>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</si>
  <si>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</si>
  <si>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</si>
  <si>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</si>
  <si>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</si>
  <si>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</si>
  <si>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</si>
  <si>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</si>
  <si>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</si>
  <si>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</si>
  <si>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</si>
  <si>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</si>
  <si>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</si>
  <si>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</si>
  <si>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</si>
  <si>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</si>
  <si>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</si>
  <si>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</si>
  <si>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</si>
  <si>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</si>
  <si>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</si>
  <si>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</si>
  <si>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</si>
  <si>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</si>
  <si>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</si>
  <si>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</si>
  <si>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</si>
  <si>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</si>
  <si>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</si>
  <si>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</si>
  <si>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</si>
  <si>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</si>
  <si>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</si>
  <si>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</si>
  <si>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</si>
  <si>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</si>
  <si>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</si>
  <si>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</si>
  <si>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</si>
  <si>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</si>
  <si>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</si>
  <si>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</si>
  <si>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</si>
  <si>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</si>
  <si>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</si>
  <si>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</si>
  <si>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</si>
  <si>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</si>
  <si>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</si>
  <si>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</si>
  <si>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</si>
  <si>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</si>
  <si>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</si>
  <si>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</si>
  <si>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</si>
  <si>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</si>
  <si>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</si>
  <si>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</si>
  <si>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</si>
  <si>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</si>
  <si>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</si>
  <si>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</si>
  <si>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</si>
  <si>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</si>
  <si>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</si>
  <si>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</si>
  <si>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</si>
  <si>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</si>
  <si>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</si>
  <si>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</si>
  <si>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</si>
  <si>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</si>
  <si>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</si>
  <si>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</si>
  <si>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</si>
  <si>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</si>
  <si>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</si>
  <si>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</si>
  <si>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</si>
  <si>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</si>
  <si>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</si>
  <si>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</si>
  <si>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</si>
  <si>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</si>
  <si>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</si>
  <si>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</si>
  <si>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</si>
  <si>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</si>
  <si>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</si>
  <si>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</si>
  <si>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</si>
  <si>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</si>
  <si>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</si>
  <si>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</si>
  <si>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</si>
  <si>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</si>
  <si>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</si>
  <si>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</si>
  <si>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</si>
  <si>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</si>
  <si>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</si>
  <si>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</si>
  <si>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</si>
  <si>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</si>
  <si>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</si>
  <si>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</si>
  <si>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</si>
  <si>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</si>
  <si>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</si>
  <si>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</si>
  <si>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</si>
  <si>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</si>
  <si>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</si>
  <si>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</si>
  <si>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</si>
  <si>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</si>
  <si>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</si>
  <si>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</si>
  <si>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</si>
  <si>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</si>
  <si>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</si>
  <si>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</si>
  <si>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</si>
  <si>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</si>
  <si>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</si>
  <si>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</si>
  <si>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</si>
  <si>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</si>
  <si>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</si>
  <si>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</si>
  <si>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</si>
  <si>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</si>
  <si>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</si>
  <si>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</si>
  <si>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</si>
  <si>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</si>
  <si>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</si>
  <si>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</si>
  <si>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</si>
  <si>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</si>
  <si>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</si>
  <si>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</si>
  <si>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</si>
  <si>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</si>
  <si>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</si>
  <si>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</si>
  <si>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</si>
  <si>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</si>
  <si>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</si>
  <si>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</si>
  <si>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</si>
  <si>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</si>
  <si>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</si>
  <si>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</si>
  <si>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</si>
  <si>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</si>
  <si>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</si>
  <si>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</si>
  <si>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</si>
  <si>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</si>
  <si>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</si>
  <si>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</si>
  <si>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</si>
  <si>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</si>
  <si>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</si>
  <si>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</si>
  <si>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</si>
  <si>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</si>
  <si>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</si>
  <si>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</si>
  <si>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</si>
  <si>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</si>
  <si>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</si>
  <si>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</si>
  <si>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</si>
  <si>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</si>
  <si>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</si>
  <si>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</si>
  <si>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</si>
  <si>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</si>
  <si>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</si>
  <si>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</si>
  <si>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</si>
  <si>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</si>
  <si>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</si>
  <si>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</si>
  <si>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</si>
  <si>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</si>
  <si>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</si>
  <si>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</si>
  <si>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</si>
  <si>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</si>
  <si>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</si>
  <si>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</si>
  <si>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</si>
  <si>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</si>
  <si>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</si>
  <si>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</si>
  <si>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</si>
  <si>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</si>
  <si>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</si>
  <si>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</si>
  <si>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</si>
  <si>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</si>
  <si>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</si>
  <si>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</si>
  <si>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</si>
  <si>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</si>
  <si>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</si>
  <si>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</si>
  <si>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</si>
  <si>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</si>
  <si>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</si>
  <si>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</si>
  <si>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</si>
  <si>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</si>
  <si>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</si>
  <si>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</si>
  <si>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</si>
  <si>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</si>
  <si>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</si>
  <si>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</si>
  <si>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</si>
  <si>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</si>
  <si>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</si>
  <si>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</si>
  <si>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</si>
  <si>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</si>
  <si>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</si>
  <si>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</si>
  <si>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</si>
  <si>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</si>
  <si>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</si>
  <si>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</si>
  <si>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</si>
  <si>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</si>
  <si>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</si>
  <si>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</si>
  <si>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</si>
  <si>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</si>
  <si>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</si>
  <si>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</si>
  <si>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</si>
  <si>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</si>
  <si>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</si>
  <si>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</si>
  <si>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</si>
  <si>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</si>
  <si>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</si>
  <si>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</si>
  <si>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</si>
  <si>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</si>
  <si>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</si>
  <si>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</si>
  <si>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</si>
  <si>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</si>
  <si>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</si>
  <si>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</si>
  <si>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</si>
  <si>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</si>
  <si>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</si>
  <si>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</si>
  <si>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</si>
  <si>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</si>
  <si>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</si>
  <si>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</si>
  <si>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</si>
  <si>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</si>
  <si>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</si>
  <si>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</si>
  <si>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</si>
  <si>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</si>
  <si>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</si>
  <si>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</si>
  <si>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</si>
  <si>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</si>
  <si>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</si>
  <si>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</si>
  <si>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</si>
  <si>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</si>
  <si>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</si>
  <si>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</si>
  <si>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</si>
  <si>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</si>
  <si>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</si>
  <si>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</si>
  <si>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</si>
  <si>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</si>
  <si>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</si>
  <si>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</si>
  <si>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</si>
  <si>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</si>
  <si>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</si>
  <si>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</si>
  <si>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</si>
  <si>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</si>
  <si>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</si>
  <si>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</si>
  <si>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</si>
  <si>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</si>
  <si>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</si>
  <si>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</si>
  <si>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</si>
  <si>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</si>
  <si>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</si>
  <si>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</si>
  <si>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</si>
  <si>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</si>
  <si>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</si>
  <si>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</si>
  <si>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</si>
  <si>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</si>
  <si>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</si>
  <si>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</si>
  <si>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</si>
  <si>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</si>
  <si>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</si>
  <si>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</si>
  <si>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</si>
  <si>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</si>
  <si>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</si>
  <si>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</si>
  <si>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</si>
  <si>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</si>
  <si>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</si>
  <si>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</si>
  <si>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</si>
  <si>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</si>
  <si>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</si>
  <si>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</si>
  <si>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</si>
  <si>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</si>
  <si>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</si>
  <si>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</si>
  <si>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</si>
  <si>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</si>
  <si>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</si>
  <si>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</si>
  <si>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</si>
  <si>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</si>
  <si>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</si>
  <si>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</si>
  <si>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</si>
  <si>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</si>
  <si>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</si>
  <si>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</si>
  <si>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</si>
  <si>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</si>
  <si>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</si>
  <si>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</si>
  <si>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</si>
  <si>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</si>
  <si>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</si>
  <si>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</si>
  <si>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</si>
  <si>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</si>
  <si>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</si>
  <si>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</si>
  <si>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</si>
  <si>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</si>
  <si>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</si>
  <si>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</si>
  <si>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</si>
  <si>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</si>
  <si>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</si>
  <si>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</si>
  <si>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</si>
  <si>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</si>
  <si>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</si>
  <si>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</si>
  <si>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</si>
  <si>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</si>
  <si>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</si>
  <si>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</si>
  <si>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</si>
  <si>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</si>
  <si>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</si>
  <si>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</si>
  <si>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</si>
  <si>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</si>
  <si>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</si>
  <si>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</si>
  <si>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</si>
  <si>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</si>
  <si>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</si>
  <si>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</si>
  <si>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</si>
  <si>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</si>
  <si>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</si>
  <si>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</si>
  <si>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</si>
  <si>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</si>
  <si>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</si>
  <si>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</si>
  <si>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</si>
  <si>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</si>
  <si>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</si>
  <si>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</si>
  <si>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</si>
  <si>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</si>
  <si>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</si>
  <si>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</si>
  <si>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</si>
  <si>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</si>
  <si>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</si>
  <si>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</si>
  <si>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</si>
  <si>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</si>
  <si>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</si>
  <si>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</si>
  <si>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</si>
  <si>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</si>
  <si>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</si>
  <si>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</si>
  <si>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</si>
  <si>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</si>
  <si>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</si>
  <si>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</si>
  <si>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</si>
  <si>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</si>
  <si>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</si>
  <si>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</si>
  <si>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</si>
  <si>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</si>
  <si>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</si>
  <si>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</si>
  <si>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</si>
  <si>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</si>
  <si>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</si>
  <si>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</si>
  <si>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</si>
  <si>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</si>
  <si>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</si>
  <si>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</si>
  <si>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</si>
  <si>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</si>
  <si>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</si>
  <si>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</si>
  <si>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</si>
  <si>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</si>
  <si>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</si>
  <si>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</si>
  <si>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</si>
  <si>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</si>
  <si>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</si>
  <si>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</si>
  <si>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</si>
  <si>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</si>
  <si>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</si>
  <si>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</si>
  <si>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</si>
  <si>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</si>
  <si>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</si>
  <si>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</si>
  <si>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</si>
  <si>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</si>
  <si>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</si>
  <si>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</si>
  <si>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</si>
  <si>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</si>
  <si>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</si>
  <si>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</si>
  <si>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</si>
  <si>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</si>
  <si>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</si>
  <si>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</si>
  <si>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</si>
  <si>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</si>
  <si>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</si>
  <si>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</si>
  <si>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</si>
  <si>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</si>
  <si>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</si>
  <si>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</si>
  <si>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</si>
  <si>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</si>
  <si>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</si>
  <si>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</si>
  <si>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</si>
  <si>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</si>
  <si>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</si>
  <si>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</si>
  <si>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</si>
  <si>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</si>
  <si>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</si>
  <si>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</si>
  <si>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</si>
  <si>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</si>
  <si>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</si>
  <si>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</si>
  <si>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</si>
  <si>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</si>
  <si>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</si>
  <si>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</si>
  <si>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</si>
  <si>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</si>
  <si>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</si>
  <si>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</si>
  <si>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</si>
  <si>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</si>
  <si>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</si>
  <si>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</si>
  <si>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</si>
  <si>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</si>
  <si>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</si>
  <si>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</si>
  <si>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</si>
  <si>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</si>
  <si>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</si>
  <si>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</si>
  <si>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</si>
  <si>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</si>
  <si>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</si>
  <si>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</si>
  <si>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</si>
  <si>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</si>
  <si>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</si>
  <si>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</si>
  <si>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</si>
  <si>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</si>
  <si>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</si>
  <si>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</si>
  <si>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</si>
  <si>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</si>
  <si>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</si>
  <si>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</si>
  <si>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</si>
  <si>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</si>
  <si>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</si>
  <si>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</si>
  <si>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</si>
  <si>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</si>
  <si>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</si>
  <si>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</si>
  <si>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</si>
  <si>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</si>
  <si>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</si>
  <si>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</si>
  <si>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</si>
  <si>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</si>
  <si>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</si>
  <si>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</si>
  <si>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</si>
  <si>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</si>
  <si>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</si>
  <si>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</si>
  <si>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</si>
  <si>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</si>
  <si>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</si>
  <si>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</si>
  <si>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</si>
  <si>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</si>
  <si>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</si>
  <si>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</si>
  <si>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</si>
  <si>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</si>
  <si>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</si>
  <si>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</si>
  <si>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</si>
  <si>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</si>
  <si>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</si>
  <si>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</si>
  <si>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</si>
  <si>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</si>
  <si>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</si>
  <si>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</si>
  <si>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</si>
  <si>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</si>
  <si>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</si>
  <si>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</si>
  <si>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</si>
  <si>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</si>
  <si>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</si>
  <si>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</si>
  <si>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</si>
  <si>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</si>
  <si>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</si>
  <si>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</si>
  <si>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</si>
  <si>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</si>
  <si>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</si>
  <si>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</si>
  <si>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</si>
  <si>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</si>
  <si>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</si>
  <si>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</si>
  <si>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</si>
  <si>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</si>
  <si>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</si>
  <si>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</si>
  <si>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</si>
  <si>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</si>
  <si>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</si>
  <si>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</si>
  <si>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</si>
  <si>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</si>
  <si>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</si>
  <si>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</si>
  <si>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</si>
  <si>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</si>
  <si>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</si>
  <si>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</si>
  <si>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</si>
  <si>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</si>
  <si>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</si>
  <si>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</si>
  <si>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</si>
  <si>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</si>
  <si>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</si>
  <si>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</si>
  <si>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</si>
  <si>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</si>
  <si>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</si>
  <si>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</si>
  <si>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</si>
  <si>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</si>
  <si>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</si>
  <si>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</si>
  <si>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</si>
  <si>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</si>
  <si>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</si>
  <si>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</si>
  <si>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</si>
  <si>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</si>
  <si>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</si>
  <si>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</si>
  <si>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</si>
  <si>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</si>
  <si>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</si>
  <si>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</si>
  <si>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</si>
  <si>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</si>
  <si>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</si>
  <si>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</si>
  <si>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</si>
  <si>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</si>
  <si>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</si>
  <si>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</si>
  <si>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</si>
  <si>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</si>
  <si>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</si>
  <si>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</si>
  <si>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</si>
  <si>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</si>
  <si>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</si>
  <si>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</si>
  <si>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</si>
  <si>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</si>
  <si>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</si>
  <si>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</si>
  <si>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</si>
  <si>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</si>
  <si>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</si>
  <si>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</si>
  <si>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</si>
  <si>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</si>
  <si>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</si>
  <si>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</si>
  <si>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</si>
  <si>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</si>
  <si>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</si>
  <si>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</si>
  <si>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</si>
  <si>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</si>
  <si>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</si>
  <si>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</si>
  <si>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</si>
  <si>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</si>
  <si>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</si>
  <si>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</si>
  <si>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</si>
  <si>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</si>
  <si>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</si>
  <si>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</si>
  <si>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</si>
  <si>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</si>
  <si>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</si>
  <si>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</si>
  <si>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</si>
  <si>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</si>
  <si>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</si>
  <si>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</si>
  <si>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</si>
  <si>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</si>
  <si>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</si>
  <si>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</si>
  <si>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</si>
  <si>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</si>
  <si>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</si>
  <si>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</si>
  <si>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</si>
  <si>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</si>
  <si>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</si>
  <si>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</si>
  <si>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</si>
  <si>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</si>
  <si>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</si>
  <si>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</si>
  <si>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</si>
  <si>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</si>
  <si>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</si>
  <si>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</si>
  <si>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</si>
  <si>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</si>
  <si>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</si>
  <si>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</si>
  <si>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</si>
  <si>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</si>
  <si>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</si>
  <si>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</si>
  <si>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</si>
  <si>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</si>
  <si>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</si>
  <si>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</si>
  <si>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</si>
  <si>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</si>
  <si>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</si>
  <si>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</si>
  <si>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</si>
  <si>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</si>
  <si>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</si>
  <si>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</si>
  <si>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</si>
  <si>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</si>
  <si>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</si>
  <si>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</si>
  <si>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</si>
  <si>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</si>
  <si>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</si>
  <si>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</si>
  <si>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</si>
  <si>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</si>
  <si>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</si>
  <si>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</si>
  <si>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</si>
  <si>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</si>
  <si>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</si>
  <si>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</si>
  <si>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</si>
  <si>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</si>
  <si>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</si>
  <si>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</si>
  <si>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</si>
  <si>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</si>
  <si>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</si>
  <si>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</si>
  <si>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</si>
  <si>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</si>
  <si>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</si>
  <si>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</si>
  <si>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</si>
  <si>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</si>
  <si>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</si>
  <si>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</si>
  <si>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</si>
  <si>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</si>
  <si>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</si>
  <si>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</si>
  <si>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</si>
  <si>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</si>
  <si>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</si>
  <si>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</si>
  <si>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</si>
  <si>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</si>
  <si>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</si>
  <si>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</si>
  <si>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</si>
  <si>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</si>
  <si>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</si>
  <si>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</si>
  <si>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</si>
  <si>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</si>
  <si>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</si>
  <si>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</si>
  <si>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</si>
  <si>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</si>
  <si>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</si>
  <si>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</si>
  <si>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</si>
  <si>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</si>
  <si>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</si>
  <si>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</si>
  <si>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</si>
  <si>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</si>
  <si>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</si>
  <si>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</si>
  <si>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</si>
  <si>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</si>
  <si>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</si>
  <si>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</si>
  <si>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</si>
  <si>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</si>
  <si>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</si>
  <si>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</si>
  <si>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</si>
  <si>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</si>
  <si>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</si>
  <si>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</si>
  <si>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</si>
  <si>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</si>
  <si>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</si>
  <si>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</si>
  <si>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</si>
  <si>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</si>
  <si>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</si>
  <si>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</si>
  <si>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</si>
  <si>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</si>
  <si>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</si>
  <si>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</si>
  <si>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</si>
  <si>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</si>
  <si>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</si>
  <si>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</si>
  <si>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</si>
  <si>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</si>
  <si>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</si>
  <si>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</si>
  <si>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</si>
  <si>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</si>
  <si>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</si>
  <si>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</si>
  <si>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</si>
  <si>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</si>
  <si>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</si>
  <si>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</si>
  <si>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</si>
  <si>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</si>
  <si>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</si>
  <si>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</si>
  <si>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</si>
  <si>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</si>
  <si>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</si>
  <si>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</si>
  <si>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</si>
  <si>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</si>
  <si>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</si>
  <si>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</si>
  <si>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</si>
  <si>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</si>
  <si>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</si>
  <si>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</si>
  <si>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</si>
  <si>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</si>
  <si>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</si>
  <si>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</si>
  <si>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</si>
  <si>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</si>
  <si>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</si>
  <si>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</si>
  <si>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</si>
  <si>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</si>
  <si>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</si>
  <si>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</si>
  <si>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</si>
  <si>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</si>
  <si>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</si>
  <si>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</si>
  <si>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</si>
  <si>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</si>
  <si>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</si>
  <si>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</si>
  <si>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</si>
  <si>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</si>
  <si>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</si>
  <si>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</si>
  <si>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</si>
  <si>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</si>
  <si>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</si>
  <si>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</si>
  <si>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</si>
  <si>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</si>
  <si>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</si>
  <si>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</si>
  <si>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</si>
  <si>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</si>
  <si>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</si>
  <si>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</si>
  <si>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</si>
  <si>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</si>
  <si>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</si>
  <si>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</si>
  <si>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</si>
  <si>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</si>
  <si>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</si>
  <si>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</si>
  <si>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</si>
  <si>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</si>
  <si>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</si>
  <si>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</si>
  <si>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</si>
  <si>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</si>
  <si>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</si>
  <si>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</si>
  <si>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</si>
  <si>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</si>
  <si>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</si>
  <si>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</si>
  <si>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</si>
  <si>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</si>
  <si>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</si>
  <si>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</si>
  <si>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</si>
  <si>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</si>
  <si>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</si>
  <si>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</si>
  <si>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</si>
  <si>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</si>
  <si>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</si>
  <si>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</si>
  <si>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</si>
  <si>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</si>
  <si>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</si>
  <si>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</si>
  <si>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</si>
  <si>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</si>
  <si>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</si>
  <si>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</si>
  <si>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</si>
  <si>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</si>
  <si>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</si>
  <si>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</si>
  <si>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</si>
  <si>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</si>
  <si>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</si>
  <si>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</si>
  <si>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</si>
  <si>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</si>
  <si>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</si>
  <si>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</si>
  <si>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</si>
  <si>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</si>
  <si>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</si>
  <si>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</si>
  <si>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</si>
  <si>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</si>
  <si>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</si>
  <si>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</si>
  <si>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</si>
  <si>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</si>
  <si>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</si>
  <si>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</si>
  <si>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</si>
  <si>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</si>
  <si>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</si>
  <si>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</si>
  <si>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</si>
  <si>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</si>
  <si>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</si>
  <si>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</si>
  <si>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</si>
  <si>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</si>
  <si>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</si>
  <si>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</si>
  <si>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</si>
  <si>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</si>
  <si>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</si>
  <si>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</si>
  <si>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</si>
  <si>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</si>
  <si>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</si>
  <si>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</si>
  <si>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</si>
  <si>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</si>
  <si>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</si>
  <si>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</si>
  <si>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</si>
  <si>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</si>
  <si>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</si>
  <si>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</si>
  <si>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</si>
  <si>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</si>
  <si>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</si>
  <si>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</si>
  <si>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</si>
  <si>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</si>
  <si>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</si>
  <si>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</si>
  <si>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</si>
  <si>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</si>
  <si>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</si>
  <si>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</si>
  <si>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</si>
  <si>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</si>
  <si>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</si>
  <si>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</si>
  <si>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</si>
  <si>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</si>
  <si>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</si>
  <si>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</si>
  <si>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</si>
  <si>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</si>
  <si>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</si>
  <si>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</si>
  <si>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</si>
  <si>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</si>
  <si>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</si>
  <si>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</si>
  <si>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</si>
  <si>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</si>
  <si>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</si>
  <si>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</si>
  <si>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</si>
  <si>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</si>
  <si>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</si>
  <si>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</si>
  <si>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</si>
  <si>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</si>
  <si>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</si>
  <si>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</si>
  <si>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</si>
  <si>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</si>
  <si>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</si>
  <si>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</si>
  <si>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</si>
  <si>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</si>
  <si>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</si>
  <si>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</si>
  <si>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</si>
  <si>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</si>
  <si>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</si>
  <si>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</si>
  <si>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</si>
  <si>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</si>
  <si>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</si>
  <si>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</si>
  <si>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</si>
  <si>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</si>
  <si>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</si>
  <si>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</si>
  <si>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</si>
  <si>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</si>
  <si>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</si>
  <si>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</si>
  <si>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</si>
  <si>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</si>
  <si>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</si>
  <si>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</si>
  <si>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</si>
  <si>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</si>
  <si>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</si>
  <si>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</si>
  <si>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</si>
  <si>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</si>
  <si>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</si>
  <si>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</si>
  <si>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</si>
  <si>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</si>
  <si>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</si>
  <si>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</si>
  <si>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</si>
  <si>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</si>
  <si>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</si>
  <si>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</si>
  <si>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</si>
  <si>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</si>
  <si>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</si>
  <si>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</si>
  <si>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</si>
  <si>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</si>
  <si>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</si>
  <si>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</si>
  <si>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</si>
  <si>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</si>
  <si>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</si>
  <si>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</si>
  <si>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</si>
  <si>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</si>
  <si>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</si>
  <si>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</si>
  <si>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</si>
  <si>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</si>
  <si>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</si>
  <si>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</si>
  <si>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</si>
  <si>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</si>
  <si>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</si>
  <si>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</si>
  <si>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</si>
  <si>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</si>
  <si>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</si>
  <si>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</si>
  <si>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</si>
  <si>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</si>
  <si>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</si>
  <si>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</si>
  <si>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</si>
  <si>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</si>
  <si>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</si>
  <si>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</si>
  <si>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</si>
  <si>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</si>
  <si>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</si>
  <si>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</si>
  <si>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</si>
  <si>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</si>
  <si>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</si>
  <si>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</si>
  <si>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</si>
  <si>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</si>
  <si>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</si>
  <si>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</si>
  <si>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</si>
  <si>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</si>
  <si>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</si>
  <si>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</si>
  <si>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</si>
  <si>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</si>
  <si>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</si>
  <si>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</si>
  <si>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</si>
  <si>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</si>
  <si>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</si>
  <si>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</si>
  <si>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</si>
  <si>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</si>
  <si>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</si>
  <si>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</si>
  <si>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</si>
  <si>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</si>
  <si>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</si>
  <si>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</si>
  <si>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</si>
  <si>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</si>
  <si>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</si>
  <si>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</si>
  <si>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</si>
  <si>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</si>
  <si>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</si>
  <si>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</si>
  <si>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</si>
  <si>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</si>
  <si>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</si>
  <si>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</si>
  <si>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</si>
  <si>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</si>
  <si>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</si>
  <si>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</si>
  <si>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</si>
  <si>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</si>
  <si>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</si>
  <si>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</si>
  <si>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</si>
  <si>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</si>
  <si>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</si>
  <si>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</si>
  <si>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</si>
  <si>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</si>
  <si>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</si>
  <si>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</si>
  <si>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</si>
  <si>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</si>
  <si>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</si>
  <si>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</si>
  <si>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</si>
  <si>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</si>
  <si>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</si>
  <si>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</si>
  <si>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</si>
  <si>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</si>
  <si>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</si>
  <si>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</si>
  <si>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</si>
  <si>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</si>
  <si>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</si>
  <si>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</si>
  <si>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</si>
  <si>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</si>
  <si>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</si>
  <si>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</si>
  <si>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</si>
  <si>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</si>
  <si>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</si>
  <si>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</si>
  <si>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</si>
  <si>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</si>
  <si>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</si>
  <si>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</si>
  <si>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</si>
  <si>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</si>
  <si>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</si>
  <si>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</si>
  <si>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</si>
  <si>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</si>
  <si>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</si>
  <si>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</si>
  <si>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</si>
  <si>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</si>
  <si>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</si>
  <si>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</si>
  <si>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</si>
  <si>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</si>
  <si>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</si>
  <si>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</si>
  <si>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</si>
  <si>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</si>
  <si>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</si>
  <si>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</si>
  <si>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</si>
  <si>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</si>
  <si>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</si>
  <si>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</si>
  <si>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</si>
  <si>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</si>
  <si>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</si>
  <si>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</si>
  <si>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</si>
  <si>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</si>
  <si>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</si>
  <si>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</si>
  <si>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</si>
  <si>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</si>
  <si>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</si>
  <si>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</si>
  <si>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</si>
  <si>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</si>
  <si>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</si>
  <si>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</si>
  <si>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</si>
  <si>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</si>
  <si>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</si>
  <si>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</si>
  <si>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</si>
  <si>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</si>
  <si>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</si>
  <si>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</si>
  <si>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</si>
  <si>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</si>
  <si>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</si>
  <si>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</si>
  <si>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</si>
  <si>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</si>
  <si>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</si>
  <si>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</si>
  <si>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</si>
  <si>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</si>
  <si>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</si>
  <si>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</si>
  <si>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</si>
  <si>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</si>
  <si>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</si>
  <si>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</si>
  <si>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</si>
  <si>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</si>
  <si>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</si>
  <si>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</si>
  <si>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</si>
  <si>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</si>
  <si>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</si>
  <si>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</si>
  <si>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</si>
  <si>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</si>
  <si>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</si>
  <si>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</si>
  <si>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</si>
  <si>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</si>
  <si>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</si>
  <si>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</si>
  <si>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</si>
  <si>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</si>
  <si>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</si>
  <si>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</si>
  <si>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</si>
  <si>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</si>
  <si>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</si>
  <si>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</si>
  <si>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</si>
  <si>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</si>
  <si>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</si>
  <si>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</si>
  <si>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</si>
  <si>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</si>
  <si>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</si>
  <si>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</si>
  <si>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</si>
  <si>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</si>
  <si>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</si>
  <si>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</si>
  <si>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</si>
  <si>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</si>
  <si>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</si>
  <si>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</si>
  <si>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</si>
  <si>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</si>
  <si>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</si>
  <si>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</si>
  <si>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</si>
  <si>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</si>
  <si>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</si>
  <si>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</si>
  <si>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</si>
  <si>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</si>
  <si>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</si>
  <si>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</si>
  <si>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</si>
  <si>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</si>
  <si>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</si>
  <si>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</si>
  <si>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</si>
  <si>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</si>
  <si>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</si>
  <si>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</si>
  <si>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</si>
  <si>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</si>
  <si>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</si>
  <si>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</si>
  <si>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</si>
  <si>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</si>
  <si>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</si>
  <si>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</si>
  <si>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</si>
  <si>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</si>
  <si>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</si>
  <si>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</si>
  <si>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</si>
  <si>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</si>
  <si>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</si>
  <si>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</si>
  <si>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</si>
  <si>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</si>
  <si>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</si>
  <si>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</si>
  <si>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</si>
  <si>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</si>
  <si>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</si>
  <si>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</si>
  <si>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</si>
  <si>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</si>
  <si>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</si>
  <si>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</si>
  <si>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</si>
  <si>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</si>
  <si>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</si>
  <si>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</si>
  <si>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</si>
  <si>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</si>
  <si>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</si>
  <si>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</si>
  <si>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</si>
  <si>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</si>
  <si>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</si>
  <si>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</si>
  <si>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</si>
  <si>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</si>
  <si>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</si>
  <si>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</si>
  <si>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</si>
  <si>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</si>
  <si>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</si>
  <si>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</si>
  <si>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</si>
  <si>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</si>
  <si>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</si>
  <si>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</si>
  <si>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</si>
  <si>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</si>
  <si>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</si>
  <si>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</si>
  <si>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</si>
  <si>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</si>
  <si>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</si>
  <si>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</si>
  <si>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</si>
  <si>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</si>
  <si>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</si>
  <si>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</si>
  <si>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</si>
  <si>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</si>
  <si>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</si>
  <si>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</si>
  <si>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</si>
  <si>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</si>
  <si>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</si>
  <si>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</si>
  <si>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</si>
  <si>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</si>
  <si>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</si>
  <si>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</si>
  <si>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</si>
  <si>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</si>
  <si>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</si>
  <si>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</si>
  <si>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</si>
  <si>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</si>
  <si>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</si>
  <si>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</si>
  <si>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</si>
  <si>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</si>
  <si>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</si>
  <si>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</si>
  <si>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</si>
  <si>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</si>
  <si>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</si>
  <si>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</si>
  <si>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</si>
  <si>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</si>
  <si>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</si>
  <si>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</si>
  <si>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</si>
  <si>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</si>
  <si>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</si>
  <si>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</si>
  <si>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</si>
  <si>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</si>
  <si>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</si>
  <si>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</si>
  <si>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</si>
  <si>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</si>
  <si>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</si>
  <si>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</si>
  <si>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</si>
  <si>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</si>
  <si>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</si>
  <si>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</si>
  <si>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</si>
  <si>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</si>
  <si>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</si>
  <si>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</si>
  <si>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</si>
  <si>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</si>
  <si>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</si>
  <si>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</si>
  <si>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</si>
  <si>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</si>
  <si>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</si>
  <si>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</si>
  <si>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</si>
  <si>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</si>
  <si>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</si>
  <si>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</si>
  <si>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</si>
  <si>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</si>
  <si>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</si>
  <si>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</si>
  <si>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</si>
  <si>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</si>
  <si>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</si>
  <si>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</si>
  <si>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</si>
  <si>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</si>
  <si>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</si>
  <si>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</si>
  <si>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</si>
  <si>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</si>
  <si>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</si>
  <si>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</si>
  <si>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</si>
  <si>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</si>
  <si>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</si>
  <si>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</si>
  <si>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</si>
  <si>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</si>
  <si>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</si>
  <si>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</si>
  <si>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</si>
  <si>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</si>
  <si>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</si>
  <si>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</si>
  <si>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</si>
  <si>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</si>
  <si>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</si>
  <si>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</si>
  <si>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</si>
  <si>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</si>
  <si>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</si>
  <si>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</si>
  <si>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</si>
  <si>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</si>
  <si>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</si>
  <si>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</si>
  <si>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</si>
  <si>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</si>
  <si>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</si>
  <si>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</si>
  <si>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</si>
  <si>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</si>
  <si>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</si>
  <si>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</si>
  <si>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</si>
  <si>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</si>
  <si>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</si>
  <si>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</si>
  <si>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</si>
  <si>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</si>
  <si>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</si>
  <si>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</si>
  <si>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</si>
  <si>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</si>
  <si>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</si>
  <si>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</si>
  <si>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</si>
  <si>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</si>
  <si>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</si>
  <si>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</si>
  <si>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</si>
  <si>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</si>
  <si>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</si>
  <si>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</si>
  <si>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</si>
  <si>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</si>
  <si>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</si>
  <si>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</si>
  <si>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</si>
  <si>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</si>
  <si>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</si>
  <si>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</si>
  <si>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</si>
  <si>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</si>
  <si>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</si>
  <si>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</si>
  <si>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</si>
  <si>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</si>
  <si>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</si>
  <si>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</si>
  <si>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</si>
  <si>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</si>
  <si>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</si>
  <si>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</si>
  <si>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</si>
  <si>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</si>
  <si>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</si>
  <si>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</si>
  <si>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</si>
  <si>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</si>
  <si>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</si>
  <si>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</si>
  <si>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</si>
  <si>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</si>
  <si>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</si>
  <si>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</si>
  <si>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</si>
  <si>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</si>
  <si>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</si>
  <si>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</si>
  <si>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</si>
  <si>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</si>
  <si>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</si>
  <si>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</si>
  <si>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</si>
  <si>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</si>
  <si>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</si>
  <si>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</si>
  <si>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</si>
  <si>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</si>
  <si>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</si>
  <si>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</si>
  <si>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</si>
  <si>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</si>
  <si>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</si>
  <si>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</si>
  <si>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</si>
  <si>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</si>
  <si>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</si>
  <si>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</si>
  <si>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</si>
  <si>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</si>
  <si>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</si>
  <si>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</si>
  <si>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</si>
  <si>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</si>
  <si>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</si>
  <si>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</si>
  <si>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</si>
  <si>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</si>
  <si>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</si>
  <si>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</si>
  <si>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</si>
  <si>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</si>
  <si>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</si>
  <si>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</si>
  <si>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</si>
  <si>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</si>
  <si>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</si>
  <si>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</si>
  <si>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</si>
  <si>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</si>
  <si>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</si>
  <si>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</si>
  <si>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</si>
  <si>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</si>
  <si>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</si>
  <si>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</si>
  <si>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</si>
  <si>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</si>
  <si>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</si>
  <si>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</si>
  <si>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</si>
  <si>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</si>
  <si>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</si>
  <si>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</si>
  <si>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</si>
  <si>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</si>
  <si>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</si>
  <si>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</si>
  <si>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</si>
  <si>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</si>
  <si>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</si>
  <si>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</si>
  <si>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</si>
  <si>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</si>
  <si>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</si>
  <si>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</si>
  <si>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</si>
  <si>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</si>
  <si>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</si>
  <si>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</si>
  <si>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</si>
  <si>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</si>
  <si>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</si>
  <si>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</si>
  <si>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</si>
  <si>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</si>
  <si>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</si>
  <si>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</si>
  <si>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</si>
  <si>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</si>
  <si>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</si>
  <si>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</si>
  <si>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</si>
  <si>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</si>
  <si>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</si>
  <si>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</si>
  <si>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</si>
  <si>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</si>
  <si>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</si>
  <si>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</si>
  <si>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</si>
  <si>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</si>
  <si>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</si>
  <si>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</si>
  <si>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</si>
  <si>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</si>
  <si>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</si>
  <si>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</si>
  <si>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</si>
  <si>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</si>
  <si>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</si>
  <si>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</si>
  <si>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</si>
  <si>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</si>
  <si>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</si>
  <si>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</si>
  <si>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</si>
  <si>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</si>
  <si>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</si>
  <si>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</si>
  <si>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</si>
  <si>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</si>
  <si>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</si>
  <si>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</si>
  <si>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</si>
  <si>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</si>
  <si>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</si>
  <si>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</si>
  <si>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</si>
  <si>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</si>
  <si>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</si>
  <si>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</si>
  <si>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</si>
  <si>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</si>
  <si>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</si>
  <si>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</si>
  <si>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</si>
  <si>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</si>
  <si>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</si>
  <si>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</si>
  <si>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</si>
  <si>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</si>
  <si>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</si>
  <si>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</si>
  <si>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</si>
  <si>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</si>
  <si>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</si>
  <si>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</si>
  <si>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</si>
  <si>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</si>
  <si>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</si>
  <si>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</si>
  <si>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</si>
  <si>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</si>
  <si>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</si>
  <si>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</si>
  <si>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</si>
  <si>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</si>
  <si>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</si>
  <si>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</si>
  <si>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</si>
  <si>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</si>
  <si>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</si>
  <si>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</si>
  <si>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</si>
  <si>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</si>
  <si>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</si>
  <si>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</si>
  <si>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</si>
  <si>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</si>
  <si>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</si>
  <si>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</si>
  <si>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</si>
  <si>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</si>
  <si>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</si>
  <si>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</si>
  <si>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</si>
  <si>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</si>
  <si>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</si>
  <si>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</si>
  <si>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</si>
  <si>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</si>
  <si>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</si>
  <si>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</si>
  <si>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</si>
  <si>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</si>
  <si>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</si>
  <si>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</si>
  <si>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</si>
  <si>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</si>
  <si>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</si>
  <si>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</si>
  <si>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</si>
  <si>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</si>
  <si>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</si>
  <si>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</si>
  <si>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</si>
  <si>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</si>
  <si>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</si>
  <si>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</si>
  <si>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</si>
  <si>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</si>
  <si>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</si>
  <si>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</si>
  <si>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</si>
  <si>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</si>
  <si>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</si>
  <si>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</si>
  <si>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</si>
  <si>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</si>
  <si>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</si>
  <si>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</si>
  <si>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</si>
  <si>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</si>
  <si>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</si>
  <si>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</si>
  <si>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</si>
  <si>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</si>
  <si>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</si>
  <si>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</si>
  <si>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</si>
  <si>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</si>
  <si>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</si>
  <si>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</si>
  <si>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</si>
  <si>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</si>
  <si>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</si>
  <si>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</si>
  <si>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</si>
  <si>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</si>
  <si>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</si>
  <si>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</si>
  <si>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</si>
  <si>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</si>
  <si>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</si>
  <si>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</si>
  <si>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</si>
  <si>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</si>
  <si>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</si>
  <si>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</si>
  <si>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</si>
  <si>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</si>
  <si>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</si>
  <si>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</si>
  <si>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</si>
  <si>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</si>
  <si>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</si>
  <si>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</si>
  <si>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</si>
  <si>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</si>
  <si>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</si>
  <si>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</si>
  <si>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</si>
  <si>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</si>
  <si>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</si>
  <si>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</si>
  <si>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</si>
  <si>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</si>
  <si>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</si>
  <si>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</si>
  <si>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</si>
  <si>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</si>
  <si>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</si>
  <si>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</si>
  <si>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</si>
  <si>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</si>
  <si>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</si>
  <si>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</si>
  <si>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</si>
  <si>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</si>
  <si>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</si>
  <si>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</si>
  <si>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</si>
  <si>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</si>
  <si>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</si>
  <si>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</si>
  <si>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</si>
  <si>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</si>
  <si>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</si>
  <si>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</si>
  <si>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</si>
  <si>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</si>
  <si>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</si>
  <si>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</si>
  <si>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</si>
  <si>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</si>
  <si>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</si>
  <si>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</si>
  <si>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</si>
  <si>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</si>
  <si>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</si>
  <si>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</si>
  <si>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</si>
  <si>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</si>
  <si>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</si>
  <si>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</si>
  <si>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</si>
  <si>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</si>
  <si>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</si>
  <si>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</si>
  <si>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</si>
  <si>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</si>
  <si>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</si>
  <si>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</si>
  <si>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</si>
  <si>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</si>
  <si>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</si>
  <si>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</si>
  <si>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</si>
  <si>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</si>
  <si>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</si>
  <si>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</si>
  <si>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</si>
  <si>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</si>
  <si>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</si>
  <si>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</si>
  <si>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</si>
  <si>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</si>
  <si>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</si>
  <si>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</si>
  <si>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</si>
  <si>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</si>
  <si>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</si>
  <si>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</si>
  <si>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</si>
  <si>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</si>
  <si>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</si>
  <si>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</si>
  <si>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</si>
  <si>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</si>
  <si>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</si>
  <si>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</si>
  <si>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</si>
  <si>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</si>
  <si>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</si>
  <si>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</si>
  <si>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</si>
  <si>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</si>
  <si>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</si>
  <si>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</si>
  <si>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</si>
  <si>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</si>
  <si>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</si>
  <si>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</si>
  <si>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</si>
  <si>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</si>
  <si>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</si>
  <si>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</si>
  <si>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</si>
  <si>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</si>
  <si>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</si>
  <si>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</si>
  <si>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</si>
  <si>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</si>
  <si>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</si>
  <si>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</si>
  <si>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</si>
  <si>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</si>
  <si>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</si>
  <si>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</si>
  <si>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</si>
  <si>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</si>
  <si>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</si>
  <si>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</si>
  <si>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</si>
  <si>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</si>
  <si>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</si>
  <si>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</si>
  <si>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</si>
  <si>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</si>
  <si>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</si>
  <si>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</si>
  <si>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</si>
  <si>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</si>
  <si>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</si>
  <si>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</si>
  <si>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</si>
  <si>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</si>
  <si>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</si>
  <si>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</si>
  <si>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</si>
  <si>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</si>
  <si>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</si>
  <si>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</si>
  <si>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</si>
  <si>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</si>
  <si>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</si>
  <si>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</si>
  <si>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</si>
  <si>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</si>
  <si>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</si>
  <si>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</si>
  <si>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</si>
  <si>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</si>
  <si>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</si>
  <si>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</si>
  <si>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</si>
  <si>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</si>
  <si>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</si>
  <si>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</si>
  <si>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</si>
  <si>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</si>
  <si>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</si>
  <si>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</si>
  <si>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</si>
  <si>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</si>
  <si>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</si>
  <si>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</si>
  <si>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</si>
  <si>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</si>
  <si>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</si>
  <si>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</si>
  <si>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</si>
  <si>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</si>
  <si>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</si>
  <si>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</si>
  <si>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</si>
  <si>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</si>
  <si>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</si>
  <si>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</si>
  <si>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</si>
  <si>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</si>
  <si>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</si>
  <si>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</si>
  <si>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</si>
  <si>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</si>
  <si>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</si>
  <si>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</si>
  <si>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</si>
  <si>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</si>
  <si>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</si>
  <si>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</si>
  <si>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</si>
  <si>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</si>
  <si>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</si>
  <si>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</si>
  <si>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</si>
  <si>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</si>
  <si>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</si>
  <si>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</si>
  <si>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</si>
  <si>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</si>
  <si>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</si>
  <si>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</si>
  <si>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</si>
  <si>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</si>
  <si>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</si>
  <si>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</si>
  <si>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</si>
  <si>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</si>
  <si>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</si>
  <si>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</si>
  <si>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</si>
  <si>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</si>
  <si>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</si>
  <si>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</si>
  <si>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</si>
  <si>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</si>
  <si>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</si>
  <si>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</si>
  <si>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</si>
  <si>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</si>
  <si>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</si>
  <si>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</si>
  <si>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</si>
  <si>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</si>
  <si>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</si>
  <si>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</si>
  <si>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</si>
  <si>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</si>
  <si>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</si>
  <si>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</si>
  <si>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</si>
  <si>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</si>
  <si>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</si>
  <si>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</si>
  <si>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</si>
  <si>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</si>
  <si>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</si>
  <si>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</si>
  <si>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</si>
  <si>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</si>
  <si>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</si>
  <si>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</si>
  <si>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</si>
  <si>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</si>
  <si>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</si>
  <si>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</si>
  <si>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</si>
  <si>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</si>
  <si>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</si>
  <si>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</si>
  <si>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</si>
  <si>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</si>
  <si>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</si>
  <si>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</si>
  <si>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</si>
  <si>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</si>
  <si>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</si>
  <si>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</si>
  <si>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</si>
  <si>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</si>
  <si>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</si>
  <si>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</si>
  <si>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</si>
  <si>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</si>
  <si>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</si>
  <si>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</si>
  <si>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</si>
  <si>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</si>
  <si>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</si>
  <si>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</si>
  <si>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</si>
  <si>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</si>
  <si>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</si>
  <si>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</si>
  <si>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</si>
  <si>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</si>
  <si>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</si>
  <si>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</si>
  <si>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</si>
  <si>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</si>
  <si>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</si>
  <si>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</si>
  <si>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</si>
  <si>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</si>
  <si>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</si>
  <si>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</si>
  <si>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</si>
  <si>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</si>
  <si>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</si>
  <si>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</si>
  <si>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</si>
  <si>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</si>
  <si>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</si>
  <si>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</si>
  <si>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</si>
  <si>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</si>
  <si>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</si>
  <si>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</si>
  <si>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</si>
  <si>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</si>
  <si>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</si>
  <si>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</si>
  <si>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</si>
  <si>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</si>
  <si>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</si>
  <si>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</si>
  <si>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</si>
  <si>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</si>
  <si>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</si>
  <si>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</si>
  <si>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</si>
  <si>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</si>
  <si>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</si>
  <si>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</si>
  <si>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</si>
  <si>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</si>
  <si>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</si>
  <si>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</si>
  <si>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</si>
  <si>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</si>
  <si>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</si>
  <si>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</si>
  <si>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</si>
  <si>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</si>
  <si>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</si>
  <si>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</si>
  <si>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</si>
  <si>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</si>
  <si>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</si>
  <si>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</si>
  <si>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</si>
  <si>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</si>
  <si>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</si>
  <si>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</si>
  <si>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</si>
  <si>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</si>
  <si>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</si>
  <si>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</si>
  <si>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</si>
  <si>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</si>
  <si>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</si>
  <si>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</si>
  <si>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</si>
  <si>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</si>
  <si>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</si>
  <si>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</si>
  <si>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</si>
  <si>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</si>
  <si>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</si>
  <si>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</si>
  <si>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</si>
  <si>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</si>
  <si>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</si>
  <si>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</si>
  <si>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</si>
  <si>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</si>
  <si>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</si>
  <si>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</si>
  <si>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</si>
  <si>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</si>
  <si>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</si>
  <si>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</si>
  <si>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</si>
  <si>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</si>
  <si>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</si>
  <si>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</si>
  <si>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</si>
  <si>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</si>
  <si>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</si>
  <si>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</si>
  <si>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</si>
  <si>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</si>
  <si>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</si>
  <si>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</si>
  <si>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</si>
  <si>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</si>
  <si>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</si>
  <si>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</si>
  <si>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</si>
  <si>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</si>
  <si>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</si>
  <si>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</si>
  <si>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</si>
  <si>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</si>
  <si>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</si>
  <si>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</si>
  <si>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</si>
  <si>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</si>
  <si>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</si>
  <si>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</si>
  <si>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</si>
  <si>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</si>
  <si>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</si>
  <si>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</si>
  <si>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</si>
  <si>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</si>
  <si>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</si>
  <si>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</si>
  <si>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</si>
  <si>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</si>
  <si>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</si>
  <si>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</si>
  <si>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</si>
  <si>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</si>
  <si>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</si>
  <si>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</si>
  <si>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</si>
  <si>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</si>
  <si>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</si>
  <si>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</si>
  <si>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</si>
  <si>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</si>
  <si>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</si>
  <si>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</si>
  <si>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</si>
  <si>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</si>
  <si>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</si>
  <si>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</si>
  <si>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</si>
  <si>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</si>
  <si>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</si>
  <si>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</si>
  <si>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</si>
  <si>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</si>
  <si>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</si>
  <si>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</si>
  <si>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</si>
  <si>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</si>
  <si>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</si>
  <si>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</si>
  <si>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</si>
  <si>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</si>
  <si>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</si>
  <si>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</si>
  <si>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</si>
  <si>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</si>
  <si>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</si>
  <si>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</si>
  <si>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</si>
  <si>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</si>
  <si>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</si>
  <si>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</si>
  <si>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</si>
  <si>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</si>
  <si>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</si>
  <si>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</si>
  <si>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</si>
  <si>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</si>
  <si>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</si>
  <si>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</si>
  <si>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</si>
  <si>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</si>
  <si>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</si>
  <si>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</si>
  <si>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</si>
  <si>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</si>
  <si>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</si>
  <si>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</si>
  <si>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</si>
  <si>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</si>
  <si>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</si>
  <si>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</si>
  <si>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</si>
  <si>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</si>
  <si>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</si>
  <si>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</si>
  <si>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</si>
  <si>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</si>
  <si>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</si>
  <si>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</si>
  <si>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</si>
  <si>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</si>
  <si>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</si>
  <si>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</si>
  <si>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</si>
  <si>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</si>
  <si>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</si>
  <si>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</si>
  <si>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</si>
  <si>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</si>
  <si>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</si>
  <si>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</si>
  <si>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</si>
  <si>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</si>
  <si>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</si>
  <si>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</si>
  <si>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</si>
  <si>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</si>
  <si>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</si>
  <si>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</si>
  <si>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</si>
  <si>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</si>
  <si>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</si>
  <si>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</si>
  <si>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</si>
  <si>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</si>
  <si>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</si>
  <si>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</si>
  <si>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</si>
  <si>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</si>
  <si>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</si>
  <si>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</si>
  <si>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</si>
  <si>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</si>
  <si>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</si>
  <si>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</si>
  <si>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</si>
  <si>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</si>
  <si>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</si>
  <si>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</si>
  <si>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</si>
  <si>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</si>
  <si>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</si>
  <si>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</si>
  <si>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</si>
  <si>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</si>
  <si>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</si>
  <si>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</si>
  <si>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</si>
  <si>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</si>
  <si>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</si>
  <si>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</si>
  <si>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</si>
  <si>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</si>
  <si>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</si>
  <si>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</si>
  <si>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</si>
  <si>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</si>
  <si>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</si>
  <si>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</si>
  <si>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</si>
  <si>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</si>
  <si>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</si>
  <si>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</si>
  <si>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</si>
  <si>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</si>
  <si>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</si>
  <si>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</si>
  <si>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</si>
  <si>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</si>
  <si>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</si>
  <si>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</si>
  <si>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</si>
  <si>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</si>
  <si>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</si>
  <si>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</si>
  <si>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</si>
  <si>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</si>
  <si>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</si>
  <si>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</si>
  <si>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</si>
  <si>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</si>
  <si>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</si>
  <si>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</si>
  <si>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</si>
  <si>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</si>
  <si>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</si>
  <si>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</si>
  <si>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</si>
  <si>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</si>
  <si>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</si>
  <si>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</si>
  <si>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</si>
  <si>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</si>
  <si>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</si>
  <si>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</si>
  <si>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</si>
  <si>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</si>
  <si>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</si>
  <si>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</si>
  <si>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</si>
  <si>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</si>
  <si>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</si>
  <si>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</si>
  <si>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</si>
  <si>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</si>
  <si>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</si>
  <si>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</si>
  <si>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</si>
  <si>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</si>
  <si>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</si>
  <si>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</si>
  <si>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</si>
  <si>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</si>
  <si>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</si>
  <si>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</si>
  <si>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</si>
  <si>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</si>
  <si>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</si>
  <si>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</si>
  <si>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</si>
  <si>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</si>
  <si>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</si>
  <si>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</si>
  <si>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</si>
  <si>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</si>
  <si>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</si>
  <si>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</si>
  <si>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</si>
  <si>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</si>
  <si>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</si>
  <si>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</si>
  <si>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</si>
  <si>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</si>
  <si>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</si>
  <si>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</si>
  <si>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</si>
  <si>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</si>
  <si>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</si>
  <si>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</si>
  <si>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</si>
  <si>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</si>
  <si>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</si>
  <si>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</si>
  <si>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</si>
  <si>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</si>
  <si>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</si>
  <si>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</si>
  <si>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</si>
  <si>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</si>
  <si>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</si>
  <si>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</si>
  <si>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</si>
  <si>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</si>
  <si>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</si>
  <si>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</si>
  <si>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</si>
  <si>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</si>
  <si>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</si>
  <si>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</si>
  <si>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</si>
  <si>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</si>
  <si>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</si>
  <si>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</si>
  <si>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</si>
  <si>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</si>
  <si>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</si>
  <si>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</si>
  <si>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</si>
  <si>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</si>
  <si>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</si>
  <si>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</si>
  <si>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</si>
  <si>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</si>
  <si>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</si>
  <si>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</si>
  <si>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</si>
  <si>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</si>
  <si>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</si>
  <si>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</si>
  <si>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</si>
  <si>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</si>
  <si>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</si>
  <si>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</si>
  <si>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</si>
  <si>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</si>
  <si>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</si>
  <si>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</si>
  <si>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</si>
  <si>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</si>
  <si>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</si>
  <si>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</si>
  <si>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</si>
  <si>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</si>
  <si>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</si>
  <si>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</si>
  <si>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</si>
  <si>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</si>
  <si>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</si>
  <si>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</si>
  <si>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</si>
  <si>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</si>
  <si>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</si>
  <si>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</si>
  <si>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</si>
  <si>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</si>
  <si>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</si>
  <si>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</si>
  <si>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</si>
  <si>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</si>
  <si>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</si>
  <si>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</si>
  <si>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</si>
  <si>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</si>
  <si>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</si>
  <si>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</si>
  <si>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</si>
  <si>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</si>
  <si>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</si>
  <si>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</si>
  <si>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</si>
  <si>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</si>
  <si>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</si>
  <si>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</si>
  <si>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</si>
  <si>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</si>
  <si>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</si>
  <si>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</si>
  <si>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</si>
  <si>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</si>
  <si>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</si>
  <si>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</si>
  <si>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</si>
  <si>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</si>
  <si>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</si>
  <si>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</si>
  <si>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</si>
  <si>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</si>
  <si>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</si>
  <si>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</si>
  <si>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</si>
  <si>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</si>
  <si>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</si>
  <si>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</si>
  <si>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</si>
  <si>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</si>
  <si>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</si>
  <si>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</si>
  <si>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</si>
  <si>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</si>
  <si>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</si>
  <si>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</si>
  <si>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</si>
  <si>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</si>
  <si>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</si>
  <si>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</si>
  <si>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</si>
  <si>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</si>
  <si>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</si>
  <si>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</si>
  <si>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</si>
  <si>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</si>
  <si>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</si>
  <si>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</si>
  <si>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</si>
  <si>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</si>
  <si>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</si>
  <si>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</si>
  <si>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</si>
  <si>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</si>
  <si>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</si>
  <si>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</si>
  <si>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</si>
  <si>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</si>
  <si>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</si>
  <si>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</si>
  <si>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</si>
  <si>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</si>
  <si>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</si>
  <si>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</si>
  <si>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</si>
  <si>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</si>
  <si>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</si>
  <si>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</si>
  <si>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</si>
  <si>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</si>
  <si>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</si>
  <si>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</si>
  <si>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</si>
  <si>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</si>
  <si>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</si>
  <si>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</si>
  <si>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</si>
  <si>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</si>
  <si>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</si>
  <si>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</si>
  <si>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</si>
  <si>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</si>
  <si>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</si>
  <si>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</si>
  <si>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</si>
  <si>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</si>
  <si>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</si>
  <si>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</si>
  <si>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</si>
  <si>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</si>
  <si>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</si>
  <si>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</si>
  <si>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</si>
  <si>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</si>
  <si>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</si>
  <si>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</si>
  <si>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</si>
  <si>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</si>
  <si>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</si>
  <si>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</si>
  <si>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</si>
  <si>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</si>
  <si>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</si>
  <si>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</si>
  <si>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</si>
  <si>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</si>
  <si>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</si>
  <si>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</si>
  <si>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</si>
  <si>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</si>
  <si>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</si>
  <si>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</si>
  <si>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</si>
  <si>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</si>
  <si>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</si>
  <si>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</si>
  <si>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</si>
  <si>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</si>
  <si>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</si>
  <si>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</si>
  <si>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</si>
  <si>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</si>
  <si>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</si>
  <si>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</si>
  <si>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</si>
  <si>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</si>
  <si>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</si>
  <si>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</si>
  <si>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</si>
  <si>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</si>
  <si>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</si>
  <si>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</si>
  <si>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</si>
  <si>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</si>
  <si>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</si>
  <si>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</si>
  <si>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</si>
  <si>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</si>
  <si>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</si>
  <si>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</si>
  <si>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</si>
  <si>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</si>
  <si>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</si>
  <si>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</si>
  <si>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</si>
  <si>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</si>
  <si>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</si>
  <si>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</si>
  <si>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</si>
  <si>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</si>
  <si>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</si>
  <si>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</si>
  <si>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</si>
  <si>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</si>
  <si>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</si>
  <si>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</si>
  <si>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</si>
  <si>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</si>
  <si>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</si>
  <si>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</si>
  <si>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</si>
  <si>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</si>
  <si>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</si>
  <si>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</si>
  <si>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</si>
  <si>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</si>
  <si>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</si>
  <si>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</si>
  <si>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</si>
  <si>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</si>
  <si>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</si>
  <si>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</si>
  <si>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</si>
  <si>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</si>
  <si>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</si>
  <si>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</si>
  <si>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</si>
  <si>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</si>
  <si>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</si>
  <si>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</si>
  <si>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</si>
  <si>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</si>
  <si>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</si>
  <si>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</si>
  <si>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</si>
  <si>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</si>
  <si>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</si>
  <si>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</si>
  <si>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</si>
  <si>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</si>
  <si>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</si>
  <si>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</si>
  <si>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</si>
  <si>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</si>
  <si>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</si>
  <si>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</si>
  <si>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</si>
  <si>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</si>
  <si>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</si>
  <si>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</si>
  <si>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</si>
  <si>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</si>
  <si>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</si>
  <si>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</si>
  <si>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</si>
  <si>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</si>
  <si>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</si>
  <si>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</si>
  <si>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</si>
  <si>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</si>
  <si>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</si>
  <si>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</si>
  <si>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</si>
  <si>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</si>
  <si>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</si>
  <si>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</si>
  <si>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</si>
  <si>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</si>
  <si>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</si>
  <si>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</si>
  <si>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</si>
  <si>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</si>
  <si>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</si>
  <si>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</si>
  <si>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</si>
  <si>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</si>
  <si>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</si>
  <si>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</si>
  <si>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</si>
  <si>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</si>
  <si>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</si>
  <si>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</si>
  <si>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</si>
  <si>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</si>
  <si>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</si>
  <si>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</si>
  <si>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</si>
  <si>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</si>
  <si>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</si>
  <si>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</si>
  <si>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</si>
  <si>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</si>
  <si>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</si>
  <si>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</si>
  <si>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</si>
  <si>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</si>
  <si>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</si>
  <si>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</si>
  <si>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</si>
  <si>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</si>
  <si>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</si>
  <si>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</si>
  <si>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</si>
  <si>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</si>
  <si>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</si>
  <si>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</si>
  <si>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</si>
  <si>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</si>
  <si>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</si>
  <si>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</si>
  <si>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</si>
  <si>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</si>
  <si>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</si>
  <si>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</si>
  <si>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</si>
  <si>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</si>
  <si>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</si>
  <si>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</si>
  <si>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</si>
  <si>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</si>
  <si>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</si>
  <si>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</si>
  <si>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</si>
  <si>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</si>
  <si>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</si>
  <si>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</si>
  <si>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</si>
  <si>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</si>
  <si>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</si>
  <si>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</si>
  <si>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</si>
  <si>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</si>
  <si>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</si>
  <si>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</si>
  <si>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</si>
  <si>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</si>
  <si>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</si>
  <si>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</si>
  <si>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</si>
  <si>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</si>
  <si>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</si>
  <si>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</si>
  <si>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</si>
  <si>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</si>
  <si>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</si>
  <si>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</si>
  <si>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</si>
  <si>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</si>
  <si>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</si>
  <si>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</si>
  <si>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</si>
  <si>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</si>
  <si>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</si>
  <si>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</si>
  <si>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</si>
  <si>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</si>
  <si>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</si>
  <si>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</si>
  <si>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</si>
  <si>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</si>
  <si>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</si>
  <si>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</si>
  <si>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</si>
  <si>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</si>
  <si>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</si>
  <si>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</si>
  <si>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</si>
  <si>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</si>
  <si>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</si>
  <si>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</si>
  <si>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</si>
  <si>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</si>
  <si>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</si>
  <si>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</si>
  <si>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</si>
  <si>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</si>
  <si>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</si>
  <si>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</si>
  <si>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</si>
  <si>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</si>
  <si>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</si>
  <si>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</si>
  <si>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</si>
  <si>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</si>
  <si>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</si>
  <si>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</si>
  <si>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</si>
  <si>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</si>
  <si>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</si>
  <si>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</si>
  <si>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</si>
  <si>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</si>
  <si>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</si>
  <si>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</si>
  <si>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</si>
  <si>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</si>
  <si>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</si>
  <si>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</si>
  <si>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</si>
  <si>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</si>
  <si>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</si>
  <si>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</si>
  <si>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</si>
  <si>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</si>
  <si>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</si>
  <si>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</si>
  <si>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</si>
  <si>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</si>
  <si>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</si>
  <si>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</si>
  <si>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</si>
  <si>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</si>
  <si>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</si>
  <si>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</si>
  <si>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</si>
  <si>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</si>
  <si>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</si>
  <si>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</si>
  <si>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</si>
  <si>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</si>
  <si>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</si>
  <si>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</si>
  <si>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</si>
  <si>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</si>
  <si>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</si>
  <si>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</si>
  <si>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</si>
  <si>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</si>
  <si>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</si>
  <si>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</si>
  <si>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</si>
  <si>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</si>
  <si>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</si>
  <si>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</si>
  <si>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</si>
  <si>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</si>
  <si>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</si>
  <si>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</si>
  <si>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</si>
  <si>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</si>
  <si>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</si>
  <si>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</si>
  <si>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</si>
  <si>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</si>
  <si>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</si>
  <si>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</si>
  <si>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</si>
  <si>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</si>
  <si>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</si>
  <si>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</si>
  <si>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</si>
  <si>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</si>
  <si>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</si>
  <si>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</si>
  <si>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</si>
  <si>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</si>
  <si>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</si>
  <si>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</si>
  <si>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</si>
  <si>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</si>
  <si>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</si>
  <si>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</si>
  <si>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</si>
  <si>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</si>
  <si>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</si>
  <si>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</si>
  <si>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</si>
  <si>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</si>
  <si>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</si>
  <si>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</si>
  <si>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</si>
  <si>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</si>
  <si>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</si>
  <si>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</si>
  <si>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</si>
  <si>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</si>
  <si>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</si>
  <si>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</si>
  <si>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</si>
  <si>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</si>
  <si>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</si>
  <si>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</si>
  <si>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</si>
  <si>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</si>
  <si>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</si>
  <si>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</si>
  <si>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</si>
  <si>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</si>
  <si>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</si>
  <si>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</si>
  <si>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</si>
  <si>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</si>
  <si>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</si>
  <si>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</si>
  <si>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</si>
  <si>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</si>
  <si>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</si>
  <si>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</si>
  <si>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</si>
  <si>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</si>
  <si>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</si>
  <si>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</si>
  <si>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</si>
  <si>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</si>
  <si>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</si>
  <si>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</si>
  <si>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</si>
  <si>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</si>
  <si>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</si>
  <si>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</si>
  <si>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</si>
  <si>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</si>
  <si>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</si>
  <si>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</si>
  <si>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</si>
  <si>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</si>
  <si>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</si>
  <si>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</si>
  <si>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</si>
  <si>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</si>
  <si>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</si>
  <si>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</si>
  <si>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</si>
  <si>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</si>
  <si>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</si>
  <si>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</si>
  <si>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</si>
  <si>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</si>
  <si>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</si>
  <si>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</si>
  <si>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</si>
  <si>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</si>
  <si>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</si>
  <si>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</si>
  <si>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</si>
  <si>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</si>
  <si>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</si>
  <si>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</si>
  <si>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</si>
  <si>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</si>
  <si>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</si>
  <si>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</si>
  <si>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</si>
  <si>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</si>
  <si>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</si>
  <si>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</si>
  <si>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</si>
  <si>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</si>
  <si>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</si>
  <si>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</si>
  <si>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</si>
  <si>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</si>
  <si>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</si>
  <si>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</si>
  <si>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</si>
  <si>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</si>
  <si>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</si>
  <si>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</si>
  <si>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</si>
  <si>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</si>
  <si>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</si>
  <si>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</si>
  <si>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</si>
  <si>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</si>
  <si>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</si>
  <si>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</si>
  <si>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</si>
  <si>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</si>
  <si>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</si>
  <si>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</si>
  <si>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</si>
  <si>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</si>
  <si>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</si>
  <si>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</si>
  <si>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</si>
  <si>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</si>
  <si>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</si>
  <si>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</si>
  <si>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</si>
  <si>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</si>
  <si>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</si>
  <si>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</si>
  <si>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</si>
  <si>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</si>
  <si>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</si>
  <si>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</si>
  <si>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</si>
  <si>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</si>
  <si>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</si>
  <si>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</si>
  <si>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</si>
  <si>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</si>
  <si>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</si>
  <si>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</si>
  <si>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</si>
  <si>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</si>
  <si>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</si>
  <si>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</si>
  <si>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</si>
  <si>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</si>
  <si>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</si>
  <si>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</si>
  <si>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</si>
  <si>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</si>
  <si>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</si>
  <si>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</si>
  <si>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</si>
  <si>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</si>
  <si>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</si>
  <si>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</si>
  <si>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</si>
  <si>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</si>
  <si>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</si>
  <si>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</si>
  <si>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</si>
  <si>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</si>
  <si>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</si>
  <si>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</si>
  <si>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</si>
  <si>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</si>
  <si>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</si>
  <si>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</si>
  <si>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</si>
  <si>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</si>
  <si>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</si>
  <si>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</si>
  <si>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</si>
  <si>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</si>
  <si>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</si>
  <si>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</si>
  <si>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</si>
  <si>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</si>
  <si>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</si>
  <si>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</si>
  <si>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</si>
  <si>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</si>
  <si>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</si>
  <si>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</si>
  <si>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</si>
  <si>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</si>
  <si>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</si>
  <si>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</si>
  <si>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</si>
  <si>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</si>
  <si>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</si>
  <si>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</si>
  <si>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</si>
  <si>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</si>
  <si>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</si>
  <si>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</si>
  <si>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</si>
  <si>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</si>
  <si>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</si>
  <si>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</si>
  <si>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</si>
  <si>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</si>
  <si>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</si>
  <si>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</si>
  <si>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</si>
  <si>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</si>
  <si>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</si>
  <si>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</si>
  <si>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</si>
  <si>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</si>
  <si>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</si>
  <si>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</si>
  <si>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</si>
  <si>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</si>
  <si>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</si>
  <si>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</si>
  <si>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</si>
  <si>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</si>
  <si>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</si>
  <si>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</si>
  <si>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</si>
  <si>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</si>
  <si>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</si>
  <si>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</si>
  <si>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</si>
  <si>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</si>
  <si>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</si>
  <si>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</si>
  <si>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</si>
  <si>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</si>
  <si>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</si>
  <si>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</si>
  <si>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</si>
  <si>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</si>
  <si>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</si>
  <si>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</si>
  <si>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</si>
  <si>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</si>
  <si>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</si>
  <si>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</si>
  <si>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</si>
  <si>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</si>
  <si>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</si>
  <si>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</si>
  <si>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</si>
  <si>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</si>
  <si>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</si>
  <si>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</si>
  <si>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</si>
  <si>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</si>
  <si>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</si>
  <si>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</si>
  <si>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</si>
  <si>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</si>
  <si>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</si>
  <si>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</si>
  <si>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</si>
  <si>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</si>
  <si>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</si>
  <si>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</si>
  <si>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</si>
  <si>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</si>
  <si>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</si>
  <si>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</si>
  <si>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</si>
  <si>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</si>
  <si>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</si>
  <si>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</si>
  <si>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</si>
  <si>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</si>
  <si>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</si>
  <si>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</si>
  <si>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</si>
  <si>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</si>
  <si>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</si>
  <si>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</si>
  <si>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</si>
  <si>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</si>
  <si>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</si>
  <si>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</si>
  <si>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</si>
  <si>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</si>
  <si>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</si>
  <si>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</si>
  <si>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</si>
  <si>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</si>
  <si>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</si>
  <si>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</si>
  <si>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</si>
  <si>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</si>
  <si>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</si>
  <si>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</si>
  <si>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</si>
  <si>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</si>
  <si>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</si>
  <si>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</si>
  <si>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</si>
  <si>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</si>
  <si>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</si>
  <si>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</si>
  <si>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</si>
  <si>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</si>
  <si>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</si>
  <si>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</si>
  <si>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</si>
  <si>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</si>
  <si>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</si>
  <si>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</si>
  <si>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</si>
  <si>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</si>
  <si>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</si>
  <si>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</si>
  <si>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</si>
  <si>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</si>
  <si>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</si>
  <si>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</si>
  <si>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</si>
  <si>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</si>
  <si>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</si>
  <si>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</si>
  <si>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</si>
  <si>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</si>
  <si>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</si>
  <si>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</si>
  <si>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</si>
  <si>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</si>
  <si>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</si>
  <si>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</si>
  <si>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</si>
  <si>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</si>
  <si>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</si>
  <si>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</si>
  <si>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</si>
  <si>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</si>
  <si>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</si>
  <si>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</si>
  <si>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</si>
  <si>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</si>
  <si>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</si>
  <si>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</si>
  <si>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</si>
  <si>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</si>
  <si>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</si>
  <si>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</si>
  <si>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</si>
  <si>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</si>
  <si>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</si>
  <si>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</si>
  <si>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</si>
  <si>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</si>
  <si>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</si>
  <si>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</si>
  <si>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</si>
  <si>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</si>
  <si>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</si>
  <si>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</si>
  <si>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</si>
  <si>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</si>
  <si>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</si>
  <si>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</si>
  <si>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</si>
  <si>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</si>
  <si>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</si>
  <si>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</si>
  <si>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</si>
  <si>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</si>
  <si>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</si>
  <si>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</si>
  <si>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</si>
  <si>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</si>
  <si>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</si>
  <si>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</si>
  <si>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</si>
  <si>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</si>
  <si>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</si>
  <si>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</si>
  <si>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</si>
  <si>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</si>
  <si>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</si>
  <si>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</si>
  <si>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</si>
  <si>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</si>
  <si>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</si>
  <si>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</si>
  <si>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</si>
  <si>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</si>
  <si>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</si>
  <si>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</si>
  <si>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</si>
  <si>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</si>
  <si>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</si>
  <si>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</si>
  <si>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</si>
  <si>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</si>
  <si>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</si>
  <si>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</si>
  <si>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</si>
  <si>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</si>
  <si>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</si>
  <si>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</si>
  <si>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</si>
  <si>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</si>
  <si>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</si>
  <si>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</si>
  <si>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</si>
  <si>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</si>
  <si>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</si>
  <si>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</si>
  <si>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</si>
  <si>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</si>
  <si>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</si>
  <si>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</si>
  <si>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</si>
  <si>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</si>
  <si>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</si>
  <si>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</si>
  <si>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</si>
  <si>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</si>
  <si>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</si>
  <si>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</si>
  <si>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</si>
  <si>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</si>
  <si>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</si>
  <si>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</si>
  <si>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</si>
  <si>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</si>
  <si>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</si>
  <si>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</si>
  <si>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</si>
  <si>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</si>
  <si>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</si>
  <si>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</si>
  <si>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</si>
  <si>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</si>
  <si>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</si>
  <si>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</si>
  <si>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</si>
  <si>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</si>
  <si>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</si>
  <si>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</si>
  <si>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</si>
  <si>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</si>
  <si>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</si>
  <si>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</si>
  <si>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</si>
  <si>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</si>
  <si>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</si>
  <si>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</si>
  <si>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</si>
  <si>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</si>
  <si>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</si>
  <si>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</si>
  <si>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</si>
  <si>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</si>
  <si>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</si>
  <si>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</si>
  <si>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</si>
  <si>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</si>
  <si>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</si>
  <si>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</si>
  <si>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</si>
  <si>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</si>
  <si>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</si>
  <si>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</si>
  <si>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</si>
  <si>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</si>
  <si>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</si>
  <si>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</si>
  <si>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</si>
  <si>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</si>
  <si>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</si>
  <si>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</si>
  <si>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</si>
  <si>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</si>
  <si>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</si>
  <si>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</si>
  <si>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</si>
  <si>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</si>
  <si>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</si>
  <si>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</si>
  <si>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</si>
  <si>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</si>
  <si>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</si>
  <si>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</si>
  <si>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</si>
  <si>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</si>
  <si>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</si>
  <si>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</si>
  <si>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</si>
  <si>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</si>
  <si>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</si>
  <si>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</si>
  <si>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</si>
  <si>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</si>
  <si>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</si>
  <si>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</si>
  <si>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</si>
  <si>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</si>
  <si>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</si>
  <si>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</si>
  <si>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</si>
  <si>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</si>
  <si>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</si>
  <si>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</si>
  <si>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</si>
  <si>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</si>
  <si>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</si>
  <si>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</si>
  <si>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</si>
  <si>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</si>
  <si>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</si>
  <si>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</si>
  <si>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</si>
  <si>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</si>
  <si>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</si>
  <si>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</si>
  <si>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</si>
  <si>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</si>
  <si>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</si>
  <si>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</si>
  <si>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</si>
  <si>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</si>
  <si>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</si>
  <si>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</si>
  <si>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</si>
  <si>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</si>
  <si>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</si>
  <si>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</si>
  <si>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</si>
  <si>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</si>
  <si>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</si>
  <si>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</si>
  <si>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</si>
  <si>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</si>
  <si>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</si>
  <si>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</si>
  <si>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</si>
  <si>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</si>
  <si>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</si>
  <si>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</si>
  <si>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</si>
  <si>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</si>
  <si>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</si>
  <si>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</si>
  <si>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</si>
  <si>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</si>
  <si>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</si>
  <si>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</si>
  <si>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</si>
  <si>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</si>
  <si>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</si>
  <si>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</si>
  <si>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</si>
  <si>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</si>
  <si>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</si>
  <si>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</si>
  <si>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</si>
  <si>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</si>
  <si>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</si>
  <si>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</si>
  <si>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</si>
  <si>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</si>
  <si>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</si>
  <si>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</si>
  <si>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</si>
  <si>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</si>
  <si>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</si>
  <si>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</si>
  <si>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</si>
  <si>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</si>
  <si>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</si>
  <si>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</si>
  <si>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</si>
  <si>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</si>
  <si>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</si>
  <si>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</si>
  <si>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</si>
  <si>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</si>
  <si>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</si>
  <si>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</si>
  <si>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</si>
  <si>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</si>
  <si>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</si>
  <si>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</si>
  <si>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</si>
  <si>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</si>
  <si>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</si>
  <si>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</si>
  <si>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</si>
  <si>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</si>
  <si>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</si>
  <si>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</si>
  <si>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</si>
  <si>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</si>
  <si>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</si>
  <si>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</si>
  <si>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</si>
  <si>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</si>
  <si>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</si>
  <si>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</si>
  <si>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</si>
  <si>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</si>
  <si>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</si>
  <si>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</si>
  <si>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</si>
  <si>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</si>
  <si>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</si>
  <si>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</si>
  <si>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</si>
  <si>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</si>
  <si>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</si>
  <si>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</si>
  <si>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</si>
  <si>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</si>
  <si>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</si>
  <si>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</si>
  <si>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</si>
  <si>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</si>
  <si>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</si>
  <si>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</si>
  <si>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</si>
  <si>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</si>
  <si>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</si>
  <si>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</si>
  <si>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</si>
  <si>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</si>
  <si>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</si>
  <si>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</si>
  <si>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</si>
  <si>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</si>
  <si>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</si>
  <si>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</si>
  <si>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</si>
  <si>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</si>
  <si>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</si>
  <si>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</si>
  <si>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</si>
  <si>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</si>
  <si>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</si>
  <si>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</si>
  <si>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</si>
  <si>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</si>
  <si>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</si>
  <si>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</si>
  <si>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</si>
  <si>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</si>
  <si>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</si>
  <si>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</si>
  <si>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</si>
  <si>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</si>
  <si>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</si>
  <si>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</si>
  <si>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</si>
  <si>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</si>
  <si>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</si>
  <si>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</si>
  <si>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</si>
  <si>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</si>
  <si>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</si>
  <si>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</si>
  <si>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</si>
  <si>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</si>
  <si>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</si>
  <si>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</si>
  <si>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</si>
  <si>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</si>
  <si>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</si>
  <si>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</si>
  <si>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</si>
  <si>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</si>
  <si>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</si>
  <si>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</si>
  <si>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</si>
  <si>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</si>
  <si>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</si>
  <si>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</si>
  <si>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</si>
  <si>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</si>
  <si>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</si>
  <si>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</si>
  <si>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</si>
  <si>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</si>
  <si>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</si>
  <si>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</si>
  <si>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</si>
  <si>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</si>
  <si>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</si>
  <si>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</si>
  <si>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</si>
  <si>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</si>
  <si>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</si>
  <si>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</si>
  <si>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</si>
  <si>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</si>
  <si>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</si>
  <si>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</si>
  <si>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</si>
  <si>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</si>
  <si>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</si>
  <si>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</si>
  <si>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</si>
  <si>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</si>
  <si>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</si>
  <si>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</si>
  <si>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</si>
  <si>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</si>
  <si>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</si>
  <si>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</si>
  <si>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</si>
  <si>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</si>
  <si>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</si>
  <si>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</si>
  <si>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</si>
  <si>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</si>
  <si>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</si>
  <si>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</si>
  <si>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</si>
  <si>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</si>
  <si>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</si>
  <si>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</si>
  <si>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</si>
  <si>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</si>
  <si>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</si>
  <si>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</si>
  <si>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</si>
  <si>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</si>
  <si>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</si>
  <si>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</si>
  <si>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</si>
  <si>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</si>
  <si>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</si>
  <si>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</si>
  <si>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</si>
  <si>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</si>
  <si>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</si>
  <si>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</si>
  <si>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</si>
  <si>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</si>
  <si>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</si>
  <si>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</si>
  <si>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</si>
  <si>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</si>
  <si>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</si>
  <si>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</si>
  <si>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</si>
  <si>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</si>
  <si>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</si>
  <si>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</si>
  <si>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</si>
  <si>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</si>
  <si>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</si>
  <si>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</si>
  <si>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</si>
  <si>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</si>
  <si>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</si>
  <si>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</si>
  <si>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</si>
  <si>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</si>
  <si>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</si>
  <si>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</si>
  <si>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</si>
  <si>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</si>
  <si>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</si>
  <si>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</si>
  <si>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</si>
  <si>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</si>
  <si>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</si>
  <si>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</si>
  <si>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</si>
  <si>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</si>
  <si>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</si>
  <si>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</si>
  <si>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</si>
  <si>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</si>
  <si>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</si>
  <si>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</si>
  <si>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</si>
  <si>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</si>
  <si>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</si>
  <si>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</si>
  <si>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</si>
  <si>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</si>
  <si>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</si>
  <si>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</si>
  <si>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</si>
  <si>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</si>
  <si>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</si>
  <si>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</si>
  <si>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</si>
  <si>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</si>
  <si>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</si>
  <si>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</si>
  <si>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</si>
  <si>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</si>
  <si>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</si>
  <si>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</si>
  <si>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</si>
  <si>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</si>
  <si>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</si>
  <si>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</si>
  <si>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</si>
  <si>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</si>
  <si>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</si>
  <si>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</si>
  <si>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</si>
  <si>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</si>
  <si>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</si>
  <si>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</si>
  <si>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</si>
  <si>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</si>
  <si>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</si>
  <si>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</si>
  <si>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</si>
  <si>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</si>
  <si>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</si>
  <si>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</si>
  <si>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</si>
  <si>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</si>
  <si>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</si>
  <si>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</si>
  <si>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</si>
  <si>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</si>
  <si>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</si>
  <si>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</si>
  <si>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</si>
  <si>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</si>
  <si>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</si>
  <si>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</si>
  <si>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</si>
  <si>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</si>
  <si>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</si>
  <si>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</si>
  <si>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</si>
  <si>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</si>
  <si>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</si>
  <si>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</si>
  <si>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</si>
  <si>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</si>
  <si>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</si>
  <si>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</si>
  <si>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</si>
  <si>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</si>
  <si>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</si>
  <si>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</si>
  <si>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</si>
  <si>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</si>
  <si>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</si>
  <si>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</si>
  <si>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</si>
  <si>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</si>
  <si>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</si>
  <si>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</si>
  <si>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</si>
  <si>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</si>
  <si>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</si>
  <si>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</si>
  <si>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</si>
  <si>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</si>
  <si>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</si>
  <si>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</si>
  <si>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</si>
  <si>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</si>
  <si>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</si>
  <si>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</si>
  <si>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</si>
  <si>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</si>
  <si>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</si>
  <si>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</si>
  <si>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</si>
  <si>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</si>
  <si>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</si>
  <si>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</si>
  <si>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</si>
  <si>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</si>
  <si>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</si>
  <si>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</si>
  <si>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</si>
  <si>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</si>
  <si>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</si>
  <si>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</si>
  <si>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</si>
  <si>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</si>
  <si>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</si>
  <si>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</si>
  <si>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</si>
  <si>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</si>
  <si>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</si>
  <si>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</si>
  <si>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</si>
  <si>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</si>
  <si>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</si>
  <si>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</si>
  <si>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</si>
  <si>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</si>
  <si>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</si>
  <si>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</si>
  <si>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</si>
  <si>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</si>
  <si>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</si>
  <si>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</si>
  <si>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</si>
  <si>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</si>
  <si>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</si>
  <si>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</si>
  <si>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</si>
  <si>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</si>
  <si>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</si>
  <si>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</si>
  <si>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</si>
  <si>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</si>
  <si>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</si>
  <si>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</si>
  <si>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</si>
  <si>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</si>
  <si>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</si>
  <si>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</si>
  <si>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</si>
  <si>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</si>
  <si>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</si>
  <si>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</si>
  <si>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</si>
  <si>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</si>
  <si>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</si>
  <si>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</si>
  <si>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</si>
  <si>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</si>
  <si>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</si>
  <si>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</si>
  <si>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</si>
  <si>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</si>
  <si>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</si>
  <si>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</si>
  <si>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</si>
  <si>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</si>
  <si>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</si>
  <si>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</si>
  <si>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</si>
  <si>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</si>
  <si>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</si>
  <si>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</si>
  <si>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</si>
  <si>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</si>
  <si>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</si>
  <si>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</si>
  <si>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</si>
  <si>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</si>
  <si>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</si>
  <si>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</si>
  <si>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</si>
  <si>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</si>
  <si>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</si>
  <si>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</si>
  <si>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</si>
  <si>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</si>
  <si>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</si>
  <si>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</si>
  <si>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</si>
  <si>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</si>
  <si>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</si>
  <si>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</si>
  <si>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</si>
  <si>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</si>
  <si>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</si>
  <si>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</si>
  <si>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</si>
  <si>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</si>
  <si>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</si>
  <si>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</si>
  <si>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</si>
  <si>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</si>
  <si>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</si>
  <si>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</si>
  <si>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</si>
  <si>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</si>
  <si>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</si>
  <si>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</si>
  <si>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</si>
  <si>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</si>
  <si>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</si>
  <si>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</si>
  <si>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</si>
  <si>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</si>
  <si>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</si>
  <si>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</si>
  <si>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</si>
  <si>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</si>
  <si>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</si>
  <si>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</si>
  <si>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</si>
  <si>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</si>
  <si>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</si>
  <si>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</si>
  <si>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</si>
  <si>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</si>
  <si>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</si>
  <si>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</si>
  <si>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</si>
  <si>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</si>
  <si>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</si>
  <si>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</si>
  <si>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</si>
  <si>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</si>
  <si>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</si>
  <si>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</si>
  <si>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</si>
  <si>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</si>
  <si>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</si>
  <si>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</si>
  <si>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</si>
  <si>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</si>
  <si>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</si>
  <si>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</si>
  <si>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</si>
  <si>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</si>
  <si>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</si>
  <si>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</si>
  <si>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</si>
  <si>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</si>
  <si>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</si>
  <si>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</si>
  <si>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</si>
  <si>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</si>
  <si>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</si>
  <si>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</si>
  <si>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</si>
  <si>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</si>
  <si>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</si>
  <si>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</si>
  <si>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</si>
  <si>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</si>
  <si>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</si>
  <si>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</si>
  <si>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</si>
  <si>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</si>
  <si>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</si>
  <si>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</si>
  <si>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</si>
  <si>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</si>
  <si>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</si>
  <si>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</si>
  <si>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</si>
  <si>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</si>
  <si>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</si>
  <si>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</si>
  <si>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</si>
  <si>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</si>
  <si>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</si>
  <si>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</si>
  <si>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</si>
  <si>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</si>
  <si>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</si>
  <si>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</si>
  <si>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</si>
  <si>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</si>
  <si>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</si>
  <si>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</si>
  <si>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</si>
  <si>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</si>
  <si>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</si>
  <si>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</si>
  <si>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</si>
  <si>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</si>
  <si>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</si>
  <si>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</si>
  <si>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</si>
  <si>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</si>
  <si>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</si>
  <si>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</si>
  <si>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</si>
  <si>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</si>
  <si>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</si>
  <si>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</si>
  <si>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</si>
  <si>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</si>
  <si>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</si>
  <si>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</si>
  <si>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</si>
  <si>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</si>
  <si>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</si>
  <si>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</si>
  <si>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</si>
  <si>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</si>
  <si>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</si>
  <si>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</si>
  <si>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</si>
  <si>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</si>
  <si>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</si>
  <si>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</si>
  <si>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</si>
  <si>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</si>
  <si>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</si>
  <si>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</si>
  <si>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</si>
  <si>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</si>
  <si>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</si>
  <si>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</si>
  <si>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</si>
  <si>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</si>
  <si>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</si>
  <si>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</si>
  <si>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</si>
  <si>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</si>
  <si>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</si>
  <si>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</si>
  <si>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</si>
  <si>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</si>
  <si>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</si>
  <si>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</si>
  <si>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</si>
  <si>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</si>
  <si>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</si>
  <si>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</si>
  <si>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</si>
  <si>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</si>
  <si>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</si>
  <si>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</si>
  <si>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</si>
  <si>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</si>
  <si>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</si>
  <si>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</si>
  <si>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</si>
  <si>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</si>
  <si>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</si>
  <si>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</si>
  <si>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</si>
  <si>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</si>
  <si>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</si>
  <si>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</si>
  <si>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</si>
  <si>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</si>
  <si>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</si>
  <si>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</si>
  <si>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</si>
  <si>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</si>
  <si>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</si>
  <si>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</si>
  <si>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</si>
  <si>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</si>
  <si>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</si>
  <si>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</si>
  <si>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</si>
  <si>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</si>
  <si>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</si>
  <si>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</si>
  <si>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</si>
  <si>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</si>
  <si>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</si>
  <si>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</si>
  <si>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</si>
  <si>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</si>
  <si>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</si>
  <si>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</si>
  <si>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</si>
  <si>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</si>
  <si>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</si>
  <si>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</si>
  <si>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</si>
  <si>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</si>
  <si>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</si>
  <si>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</si>
  <si>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</si>
  <si>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</si>
  <si>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</si>
  <si>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</si>
  <si>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</si>
  <si>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</si>
  <si>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</si>
  <si>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</si>
  <si>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</si>
  <si>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</si>
  <si>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</si>
  <si>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</si>
  <si>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</si>
  <si>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</si>
  <si>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</si>
  <si>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</si>
  <si>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</si>
  <si>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</si>
  <si>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</si>
  <si>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</si>
  <si>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</si>
  <si>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</si>
  <si>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</si>
  <si>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</si>
  <si>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</si>
  <si>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</si>
  <si>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</si>
  <si>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</si>
  <si>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</si>
  <si>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</si>
  <si>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</si>
  <si>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</si>
  <si>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</si>
  <si>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</si>
  <si>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</si>
  <si>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</si>
  <si>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</si>
  <si>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</si>
  <si>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</si>
  <si>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</si>
  <si>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</si>
  <si>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</si>
  <si>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</si>
  <si>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</si>
  <si>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</si>
  <si>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</si>
  <si>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</si>
  <si>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</si>
  <si>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</si>
  <si>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</si>
  <si>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</si>
  <si>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</si>
  <si>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</si>
  <si>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</si>
  <si>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</si>
  <si>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</si>
  <si>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</si>
  <si>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</si>
  <si>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</si>
  <si>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</si>
  <si>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</si>
  <si>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</si>
  <si>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</si>
  <si>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</si>
  <si>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</si>
  <si>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</si>
  <si>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</si>
  <si>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</si>
  <si>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</si>
  <si>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</si>
  <si>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</si>
  <si>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</si>
  <si>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</si>
  <si>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</si>
  <si>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</si>
  <si>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</si>
  <si>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</si>
  <si>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</si>
  <si>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</si>
  <si>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</si>
  <si>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</si>
  <si>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</si>
  <si>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</si>
  <si>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</si>
  <si>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</si>
  <si>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</si>
  <si>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</si>
  <si>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</si>
  <si>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</si>
  <si>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</si>
  <si>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</si>
  <si>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</si>
  <si>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</si>
  <si>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</si>
  <si>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</si>
  <si>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</si>
  <si>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</si>
  <si>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</si>
  <si>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</si>
  <si>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</si>
  <si>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</si>
  <si>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</si>
  <si>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</si>
  <si>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</si>
  <si>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</si>
  <si>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</si>
  <si>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</si>
  <si>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</si>
  <si>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</si>
  <si>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</si>
  <si>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</si>
  <si>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</si>
  <si>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</si>
  <si>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</si>
  <si>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</si>
  <si>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</si>
  <si>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</si>
  <si>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</si>
  <si>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</si>
  <si>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</si>
  <si>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</si>
  <si>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</si>
  <si>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</si>
  <si>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</si>
  <si>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</si>
  <si>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</si>
  <si>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</si>
  <si>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</si>
  <si>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</si>
  <si>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</si>
  <si>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</si>
  <si>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</si>
  <si>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</si>
  <si>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</si>
  <si>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</si>
  <si>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</si>
  <si>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</si>
  <si>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</si>
  <si>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</si>
  <si>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</si>
  <si>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</si>
  <si>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</si>
  <si>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</si>
  <si>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</si>
  <si>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</si>
  <si>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</si>
  <si>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</si>
  <si>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</si>
  <si>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</si>
  <si>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</si>
  <si>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</si>
  <si>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</si>
  <si>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</si>
  <si>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</si>
  <si>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</si>
  <si>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</si>
  <si>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</si>
  <si>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</si>
  <si>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</si>
  <si>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</si>
  <si>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</si>
  <si>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</si>
  <si>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</si>
  <si>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</si>
  <si>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</si>
  <si>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</si>
  <si>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</si>
  <si>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</si>
  <si>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</si>
  <si>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</si>
  <si>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</si>
  <si>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</si>
  <si>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</si>
  <si>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</si>
  <si>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</si>
  <si>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</si>
  <si>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</si>
  <si>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</si>
  <si>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</si>
  <si>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</si>
  <si>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</si>
  <si>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</si>
  <si>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</si>
  <si>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</si>
  <si>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</si>
  <si>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</si>
  <si>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</si>
  <si>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</si>
  <si>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</si>
  <si>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</si>
  <si>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</si>
  <si>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</si>
  <si>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</si>
  <si>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</si>
  <si>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</si>
  <si>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</si>
  <si>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</si>
  <si>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</si>
  <si>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</si>
  <si>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</si>
  <si>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</si>
  <si>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</si>
  <si>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</si>
  <si>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</si>
  <si>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</si>
  <si>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</si>
  <si>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</si>
  <si>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</si>
  <si>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</si>
  <si>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</si>
  <si>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</si>
  <si>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</si>
  <si>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</si>
  <si>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</si>
  <si>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</si>
  <si>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</si>
  <si>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</si>
  <si>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</si>
  <si>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</si>
  <si>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</si>
  <si>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</si>
  <si>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</si>
  <si>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</si>
  <si>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</si>
  <si>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</si>
  <si>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</si>
  <si>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</si>
  <si>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</si>
  <si>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</si>
  <si>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</si>
  <si>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</si>
  <si>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</si>
  <si>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</si>
  <si>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</si>
  <si>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</si>
  <si>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</si>
  <si>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</si>
  <si>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</si>
  <si>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</si>
  <si>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</si>
  <si>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</si>
  <si>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</si>
  <si>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</si>
  <si>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</si>
  <si>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</si>
  <si>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</si>
  <si>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</si>
  <si>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</si>
  <si>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</si>
  <si>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</si>
  <si>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</si>
  <si>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</si>
  <si>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</si>
  <si>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</si>
  <si>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</si>
  <si>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</si>
  <si>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</si>
  <si>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</si>
  <si>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</si>
  <si>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</si>
  <si>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</si>
  <si>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</si>
  <si>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</si>
  <si>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</si>
  <si>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</si>
  <si>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</si>
  <si>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</si>
  <si>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</si>
  <si>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</si>
  <si>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</si>
  <si>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</si>
  <si>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</si>
  <si>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</si>
  <si>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</si>
  <si>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</si>
  <si>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</si>
  <si>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</si>
  <si>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</si>
  <si>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</si>
  <si>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</si>
  <si>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</si>
  <si>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</si>
  <si>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</si>
  <si>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</si>
  <si>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</si>
  <si>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</si>
  <si>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</si>
  <si>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</si>
  <si>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</si>
  <si>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</si>
  <si>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</si>
  <si>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</si>
  <si>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</si>
  <si>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</si>
  <si>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</si>
  <si>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</si>
  <si>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</si>
  <si>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</si>
  <si>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</si>
  <si>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</si>
  <si>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</si>
  <si>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</si>
  <si>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</si>
  <si>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</si>
  <si>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</si>
  <si>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</si>
  <si>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</si>
  <si>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</si>
  <si>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</si>
  <si>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</si>
  <si>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</si>
  <si>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</si>
  <si>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</si>
  <si>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</si>
  <si>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</si>
  <si>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</si>
  <si>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</si>
  <si>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</si>
  <si>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</si>
  <si>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</si>
  <si>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</si>
  <si>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</si>
  <si>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</si>
  <si>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</si>
  <si>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</si>
  <si>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</si>
  <si>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</si>
  <si>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</si>
  <si>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</si>
  <si>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</si>
  <si>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</si>
  <si>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</si>
  <si>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</si>
  <si>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</si>
  <si>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</si>
  <si>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</si>
  <si>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</si>
  <si>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</si>
  <si>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</si>
  <si>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</si>
  <si>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</si>
  <si>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</si>
  <si>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</si>
  <si>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</si>
  <si>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</si>
  <si>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</si>
  <si>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</si>
  <si>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</si>
  <si>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</si>
  <si>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</si>
  <si>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</si>
  <si>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</si>
  <si>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</si>
  <si>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</si>
  <si>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</si>
  <si>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</si>
  <si>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</si>
  <si>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</si>
  <si>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</si>
  <si>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</si>
  <si>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</si>
  <si>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</si>
  <si>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</si>
  <si>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</si>
  <si>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</si>
  <si>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</si>
  <si>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</si>
  <si>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</si>
  <si>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</si>
  <si>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</si>
  <si>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</si>
  <si>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</si>
  <si>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</si>
  <si>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</si>
  <si>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</si>
  <si>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</si>
  <si>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</si>
  <si>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</si>
  <si>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</si>
  <si>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</si>
  <si>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</si>
  <si>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</si>
  <si>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</si>
  <si>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</si>
  <si>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</si>
  <si>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</si>
  <si>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</si>
  <si>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</si>
  <si>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</si>
  <si>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</si>
  <si>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</si>
  <si>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</si>
  <si>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</si>
  <si>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</si>
  <si>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</si>
  <si>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</si>
  <si>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</si>
  <si>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</si>
  <si>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</si>
  <si>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</si>
  <si>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</si>
  <si>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</si>
  <si>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</si>
  <si>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</si>
  <si>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</si>
  <si>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</si>
  <si>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</si>
  <si>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</si>
  <si>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</si>
  <si>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</si>
  <si>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</si>
  <si>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</si>
  <si>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</si>
  <si>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</si>
  <si>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</si>
  <si>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</si>
  <si>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</si>
  <si>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</si>
  <si>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</si>
  <si>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</si>
  <si>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</si>
  <si>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</si>
  <si>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</si>
  <si>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</si>
  <si>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</si>
  <si>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</si>
  <si>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</si>
  <si>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</si>
  <si>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</si>
  <si>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</si>
  <si>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</si>
  <si>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</si>
  <si>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</si>
  <si>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</si>
  <si>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</si>
  <si>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</si>
  <si>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</si>
  <si>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</si>
  <si>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</si>
  <si>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</si>
  <si>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</si>
  <si>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</si>
  <si>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</si>
  <si>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</si>
  <si>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</si>
  <si>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</si>
  <si>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</si>
  <si>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</si>
  <si>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</si>
  <si>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</si>
  <si>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</si>
  <si>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</si>
  <si>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</si>
  <si>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</si>
  <si>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</si>
  <si>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</si>
  <si>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</si>
  <si>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</si>
  <si>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</si>
  <si>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</si>
  <si>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</si>
  <si>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</si>
  <si>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</si>
  <si>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</si>
  <si>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</si>
  <si>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</si>
  <si>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</si>
  <si>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</si>
  <si>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</si>
  <si>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</si>
  <si>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</si>
  <si>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</si>
  <si>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</si>
  <si>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</si>
  <si>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</si>
  <si>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</si>
  <si>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</si>
  <si>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</si>
  <si>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</si>
  <si>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</si>
  <si>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</si>
  <si>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</si>
  <si>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</si>
  <si>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</si>
  <si>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</si>
  <si>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</si>
  <si>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</si>
  <si>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</si>
  <si>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</si>
  <si>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</si>
  <si>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</si>
  <si>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</si>
  <si>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</si>
  <si>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</si>
  <si>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</si>
  <si>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</si>
  <si>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</si>
  <si>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</si>
  <si>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</si>
  <si>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</si>
  <si>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</si>
  <si>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</si>
  <si>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</si>
  <si>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</si>
  <si>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</si>
  <si>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</si>
  <si>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</si>
  <si>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</si>
  <si>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</si>
  <si>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</si>
  <si>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</si>
  <si>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</si>
  <si>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</si>
  <si>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</si>
  <si>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</si>
  <si>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</si>
  <si>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</si>
  <si>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</si>
  <si>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</si>
  <si>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</si>
  <si>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</si>
  <si>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</si>
  <si>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</si>
  <si>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</si>
  <si>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</si>
  <si>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</si>
  <si>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</si>
  <si>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</si>
  <si>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</si>
  <si>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</si>
  <si>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</si>
  <si>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</si>
  <si>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</si>
  <si>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</si>
  <si>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</si>
  <si>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</si>
  <si>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</si>
  <si>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</si>
  <si>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</si>
  <si>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</si>
  <si>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</si>
  <si>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</si>
  <si>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</si>
  <si>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</si>
  <si>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</si>
  <si>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</si>
  <si>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</si>
  <si>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</si>
  <si>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</si>
  <si>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</si>
  <si>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</si>
  <si>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</si>
  <si>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</si>
  <si>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</si>
  <si>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</si>
  <si>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</si>
  <si>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</si>
  <si>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</si>
  <si>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</si>
  <si>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</si>
  <si>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</si>
  <si>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</si>
  <si>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</si>
  <si>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</si>
  <si>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</si>
  <si>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</si>
  <si>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</si>
  <si>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</si>
  <si>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</si>
  <si>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</si>
  <si>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</si>
  <si>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</si>
  <si>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</si>
  <si>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</si>
  <si>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</si>
  <si>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</si>
  <si>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</si>
  <si>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</si>
  <si>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</si>
  <si>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</si>
  <si>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</si>
  <si>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</si>
  <si>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</si>
  <si>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</si>
  <si>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</si>
  <si>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</si>
  <si>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</si>
  <si>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</si>
  <si>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</si>
  <si>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</si>
  <si>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</si>
  <si>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</si>
  <si>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</si>
  <si>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</si>
  <si>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</si>
  <si>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</si>
  <si>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</si>
  <si>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</si>
  <si>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</si>
  <si>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</si>
  <si>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</si>
  <si>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</si>
  <si>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</si>
  <si>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</si>
  <si>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</si>
  <si>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</si>
  <si>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</si>
  <si>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</si>
  <si>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</si>
  <si>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</si>
  <si>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</si>
  <si>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</si>
  <si>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</si>
  <si>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</si>
  <si>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</si>
  <si>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</si>
  <si>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</si>
  <si>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</si>
  <si>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</si>
  <si>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</si>
  <si>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</si>
  <si>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</si>
  <si>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</si>
  <si>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</si>
  <si>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</si>
  <si>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</si>
  <si>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</si>
  <si>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</si>
  <si>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</si>
  <si>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</si>
  <si>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</si>
  <si>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</si>
  <si>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</si>
  <si>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</si>
  <si>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</si>
  <si>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</si>
  <si>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</si>
  <si>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</si>
  <si>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</si>
  <si>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</si>
  <si>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</si>
  <si>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</si>
  <si>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</si>
  <si>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</si>
  <si>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</si>
  <si>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</si>
  <si>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</si>
  <si>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</si>
  <si>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</si>
  <si>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</si>
  <si>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</si>
  <si>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</si>
  <si>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</si>
  <si>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</si>
  <si>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</si>
  <si>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</si>
  <si>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</si>
  <si>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</si>
  <si>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</si>
  <si>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</si>
  <si>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</si>
  <si>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</si>
  <si>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</si>
  <si>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</si>
  <si>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</si>
  <si>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</si>
  <si>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</si>
  <si>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</si>
  <si>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</si>
  <si>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</si>
  <si>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</si>
  <si>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</si>
  <si>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</si>
  <si>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</si>
  <si>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</si>
  <si>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</si>
  <si>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</si>
  <si>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</si>
  <si>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</si>
  <si>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</si>
  <si>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</si>
  <si>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</si>
  <si>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</si>
  <si>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</si>
  <si>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</si>
  <si>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</si>
  <si>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</si>
  <si>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</si>
  <si>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</si>
  <si>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</si>
  <si>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</si>
  <si>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</si>
  <si>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</si>
  <si>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</si>
  <si>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</si>
  <si>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</si>
  <si>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</si>
  <si>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</si>
  <si>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</si>
  <si>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</si>
  <si>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</si>
  <si>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</si>
  <si>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</si>
  <si>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</si>
  <si>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</si>
  <si>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</si>
  <si>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</si>
  <si>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</si>
  <si>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</si>
  <si>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</si>
  <si>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</si>
  <si>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</si>
  <si>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</si>
  <si>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</si>
  <si>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</si>
  <si>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</si>
  <si>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</si>
  <si>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</si>
  <si>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</si>
  <si>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</si>
  <si>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</si>
  <si>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</si>
  <si>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</si>
  <si>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</si>
  <si>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</si>
  <si>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</si>
  <si>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</si>
  <si>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</si>
  <si>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</si>
  <si>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</si>
  <si>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</si>
  <si>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</si>
  <si>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</si>
  <si>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</si>
  <si>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</si>
  <si>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</si>
  <si>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</si>
  <si>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</si>
  <si>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</si>
  <si>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</si>
  <si>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</si>
  <si>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</si>
  <si>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</si>
  <si>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</si>
  <si>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</si>
  <si>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</si>
  <si>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</si>
  <si>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</si>
  <si>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</si>
  <si>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</si>
  <si>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</si>
  <si>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</si>
  <si>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</si>
  <si>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</si>
  <si>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</si>
  <si>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</si>
  <si>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</si>
  <si>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</si>
  <si>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</si>
  <si>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</si>
  <si>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</si>
  <si>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</si>
  <si>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</si>
  <si>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</si>
  <si>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</si>
  <si>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</si>
  <si>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</si>
  <si>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</si>
  <si>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</si>
  <si>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</si>
  <si>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</si>
  <si>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</si>
  <si>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</si>
  <si>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</si>
  <si>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</si>
  <si>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</si>
  <si>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</si>
  <si>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</si>
  <si>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</si>
  <si>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</si>
  <si>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</si>
  <si>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</si>
  <si>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</si>
  <si>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</si>
  <si>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</si>
  <si>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</si>
  <si>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</si>
  <si>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</si>
  <si>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</si>
  <si>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</si>
  <si>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</si>
  <si>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</si>
  <si>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</si>
  <si>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</si>
  <si>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</si>
  <si>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</si>
  <si>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</si>
  <si>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</si>
  <si>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</si>
  <si>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</si>
  <si>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</si>
  <si>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</si>
  <si>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</si>
  <si>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</si>
  <si>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</si>
  <si>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</si>
  <si>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</si>
  <si>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</si>
  <si>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</si>
  <si>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</si>
  <si>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</si>
  <si>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</si>
  <si>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</si>
  <si>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</si>
  <si>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</si>
  <si>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</si>
  <si>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</si>
  <si>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</si>
  <si>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</si>
  <si>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</si>
  <si>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</si>
  <si>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</si>
  <si>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</si>
  <si>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</si>
  <si>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</si>
  <si>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</si>
  <si>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</si>
  <si>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</si>
  <si>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</si>
  <si>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</si>
  <si>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</si>
  <si>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</si>
  <si>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</si>
  <si>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</si>
  <si>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</si>
  <si>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</si>
  <si>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</si>
  <si>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</si>
  <si>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</si>
  <si>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</si>
  <si>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</si>
  <si>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</si>
  <si>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</si>
  <si>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</si>
  <si>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</si>
  <si>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</si>
  <si>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</si>
  <si>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</si>
  <si>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</si>
  <si>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</si>
  <si>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</si>
  <si>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</si>
  <si>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</si>
  <si>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</si>
  <si>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</si>
  <si>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</si>
  <si>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</si>
  <si>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</si>
  <si>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</si>
  <si>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</si>
  <si>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</si>
  <si>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</si>
  <si>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</si>
  <si>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</si>
  <si>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</si>
  <si>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</si>
  <si>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</si>
  <si>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</si>
  <si>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</si>
  <si>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</si>
  <si>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</si>
  <si>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</si>
  <si>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</si>
  <si>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</si>
  <si>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</si>
  <si>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</si>
  <si>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</si>
  <si>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</si>
  <si>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</si>
  <si>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</si>
  <si>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</si>
  <si>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</si>
  <si>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</si>
  <si>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</si>
  <si>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</si>
  <si>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</si>
  <si>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</si>
  <si>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</si>
  <si>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</si>
  <si>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</si>
  <si>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</si>
  <si>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</si>
  <si>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</si>
  <si>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</si>
  <si>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</si>
  <si>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</si>
  <si>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</si>
  <si>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</si>
  <si>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</si>
  <si>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</si>
  <si>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</si>
  <si>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</si>
  <si>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</si>
  <si>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</si>
  <si>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</si>
  <si>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</si>
  <si>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</si>
  <si>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</si>
  <si>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</si>
  <si>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</si>
  <si>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</si>
  <si>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</si>
  <si>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</si>
  <si>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</si>
  <si>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</si>
  <si>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</si>
  <si>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</si>
  <si>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</si>
  <si>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</si>
  <si>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</si>
  <si>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</si>
  <si>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</si>
  <si>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</si>
  <si>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</si>
  <si>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</si>
  <si>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</si>
  <si>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</si>
  <si>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</si>
  <si>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</si>
  <si>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</si>
  <si>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</si>
  <si>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</si>
  <si>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</si>
  <si>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</si>
  <si>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</si>
  <si>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</si>
  <si>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</si>
  <si>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</si>
  <si>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</si>
  <si>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</si>
  <si>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</si>
  <si>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</si>
  <si>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</si>
  <si>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</si>
  <si>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</si>
  <si>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</si>
  <si>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</si>
  <si>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</si>
  <si>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</si>
  <si>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</si>
  <si>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</si>
  <si>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</si>
  <si>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</si>
  <si>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</si>
  <si>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</si>
  <si>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</si>
  <si>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</si>
  <si>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</si>
  <si>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</si>
  <si>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</si>
  <si>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</si>
  <si>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</si>
  <si>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</si>
  <si>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</si>
  <si>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</si>
  <si>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</si>
  <si>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</si>
  <si>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</si>
  <si>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</si>
  <si>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</si>
  <si>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</si>
  <si>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</si>
  <si>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</si>
  <si>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</si>
  <si>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</si>
  <si>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</si>
  <si>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</si>
  <si>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</si>
  <si>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</si>
  <si>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</si>
  <si>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</si>
  <si>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</si>
  <si>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</si>
  <si>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</si>
  <si>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</si>
  <si>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</si>
  <si>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</si>
  <si>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</si>
  <si>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</si>
  <si>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</si>
  <si>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</si>
  <si>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</si>
  <si>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</si>
  <si>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</si>
  <si>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</si>
  <si>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</si>
  <si>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</si>
  <si>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</si>
  <si>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</si>
  <si>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</si>
  <si>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</si>
  <si>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</si>
  <si>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</si>
  <si>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</si>
  <si>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</si>
  <si>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</si>
  <si>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</si>
  <si>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</si>
  <si>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</si>
  <si>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</si>
  <si>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</si>
  <si>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</si>
  <si>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</si>
  <si>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</si>
  <si>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</si>
  <si>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</si>
  <si>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</si>
  <si>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</si>
  <si>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</si>
  <si>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</si>
  <si>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</si>
  <si>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</si>
  <si>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</si>
  <si>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</si>
  <si>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</si>
  <si>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</si>
  <si>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</si>
  <si>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</si>
  <si>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</si>
  <si>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</si>
  <si>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</si>
  <si>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</si>
  <si>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</si>
  <si>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</si>
  <si>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</si>
  <si>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</si>
  <si>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</si>
  <si>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</si>
  <si>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</si>
  <si>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</si>
  <si>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</si>
  <si>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</si>
  <si>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</si>
  <si>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</si>
  <si>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</si>
  <si>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</si>
  <si>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</si>
  <si>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</si>
  <si>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</si>
  <si>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</si>
  <si>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</si>
  <si>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</si>
  <si>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</si>
  <si>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</si>
  <si>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</si>
  <si>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</si>
  <si>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</si>
  <si>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</si>
  <si>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</si>
  <si>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</si>
  <si>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</si>
  <si>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</si>
  <si>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</si>
  <si>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</si>
  <si>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</si>
  <si>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</si>
  <si>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</si>
  <si>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</si>
  <si>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</si>
  <si>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</si>
  <si>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</si>
  <si>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</si>
  <si>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</si>
  <si>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</si>
  <si>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</si>
  <si>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</si>
  <si>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</si>
  <si>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</si>
  <si>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</si>
  <si>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</si>
  <si>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</si>
  <si>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</si>
  <si>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</si>
  <si>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</si>
  <si>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</si>
  <si>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</si>
  <si>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</si>
  <si>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</si>
  <si>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</si>
  <si>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</si>
  <si>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</si>
  <si>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</si>
  <si>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</si>
  <si>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</si>
  <si>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</si>
  <si>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</si>
  <si>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</si>
  <si>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</si>
  <si>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</si>
  <si>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</si>
  <si>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</si>
  <si>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</si>
  <si>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</si>
  <si>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</si>
  <si>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</si>
  <si>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</si>
  <si>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</si>
  <si>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</si>
  <si>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</si>
  <si>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</si>
  <si>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</si>
  <si>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</si>
  <si>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</si>
  <si>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</si>
  <si>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</si>
  <si>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</si>
  <si>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</si>
  <si>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</si>
  <si>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</si>
  <si>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</si>
  <si>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</si>
  <si>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</si>
  <si>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</si>
  <si>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</si>
  <si>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</si>
  <si>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</si>
  <si>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</si>
  <si>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</si>
  <si>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</si>
  <si>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</si>
  <si>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</si>
  <si>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</si>
  <si>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</si>
  <si>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</si>
  <si>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</si>
  <si>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</si>
  <si>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</si>
  <si>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</si>
  <si>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</si>
  <si>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</si>
  <si>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</si>
  <si>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</si>
  <si>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</si>
  <si>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</si>
  <si>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</si>
  <si>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</si>
  <si>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</si>
  <si>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</si>
  <si>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</si>
  <si>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</si>
  <si>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</si>
  <si>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</si>
  <si>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</si>
  <si>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</si>
  <si>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</si>
  <si>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</si>
  <si>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</si>
  <si>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</si>
  <si>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</si>
  <si>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</si>
  <si>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</si>
  <si>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</si>
  <si>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</si>
  <si>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</si>
  <si>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</si>
  <si>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</si>
  <si>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</si>
  <si>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</si>
  <si>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</si>
  <si>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</si>
  <si>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</si>
  <si>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</si>
  <si>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</si>
  <si>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</si>
  <si>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</si>
  <si>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</si>
  <si>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</si>
  <si>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</si>
  <si>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</si>
  <si>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</si>
  <si>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</si>
  <si>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</si>
  <si>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</si>
  <si>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</si>
  <si>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</si>
  <si>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</si>
  <si>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</si>
  <si>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</si>
  <si>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</si>
  <si>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</si>
  <si>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</si>
  <si>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</si>
  <si>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</si>
  <si>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</si>
  <si>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</si>
  <si>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</si>
  <si>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</si>
  <si>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</si>
  <si>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</si>
  <si>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</si>
  <si>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</si>
  <si>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</si>
  <si>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</si>
  <si>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</si>
  <si>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</si>
  <si>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</si>
  <si>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</si>
  <si>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</si>
  <si>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</si>
  <si>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</si>
  <si>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</si>
  <si>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</si>
  <si>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</si>
  <si>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</si>
  <si>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</si>
  <si>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</si>
  <si>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</si>
  <si>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</si>
  <si>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</si>
  <si>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</si>
  <si>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</si>
  <si>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</si>
  <si>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</si>
  <si>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</si>
  <si>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</si>
  <si>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</si>
  <si>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</si>
  <si>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</si>
  <si>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</si>
  <si>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</si>
  <si>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</si>
  <si>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</si>
  <si>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</si>
  <si>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</si>
  <si>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</si>
  <si>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</si>
  <si>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</si>
  <si>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</si>
  <si>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</si>
  <si>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</si>
  <si>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</si>
  <si>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</si>
  <si>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</si>
  <si>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</si>
  <si>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</si>
  <si>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</si>
  <si>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</si>
  <si>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</si>
  <si>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</si>
  <si>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</si>
  <si>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</si>
  <si>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</si>
  <si>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</si>
  <si>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</si>
  <si>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</si>
  <si>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</si>
  <si>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</si>
  <si>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</si>
  <si>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</si>
  <si>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</si>
  <si>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</si>
  <si>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</si>
  <si>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</si>
  <si>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</si>
  <si>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</si>
  <si>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</si>
  <si>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</si>
  <si>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</si>
  <si>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</si>
  <si>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</si>
  <si>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</si>
  <si>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</si>
  <si>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</si>
  <si>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</si>
  <si>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</si>
  <si>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</si>
  <si>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</si>
  <si>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</si>
  <si>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</si>
  <si>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</si>
  <si>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</si>
  <si>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</si>
  <si>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</si>
  <si>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</si>
  <si>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</si>
  <si>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</si>
  <si>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</si>
  <si>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</si>
  <si>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</si>
  <si>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</si>
  <si>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</si>
  <si>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</si>
  <si>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</si>
  <si>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</si>
  <si>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</si>
  <si>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</si>
  <si>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</si>
  <si>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</si>
  <si>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</si>
  <si>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</si>
  <si>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</si>
  <si>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</si>
  <si>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</si>
  <si>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</si>
  <si>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</si>
  <si>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</si>
  <si>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</si>
  <si>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</si>
  <si>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</si>
  <si>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</si>
  <si>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</si>
  <si>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</si>
  <si>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</si>
  <si>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</si>
  <si>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</si>
  <si>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</si>
  <si>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</si>
  <si>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</si>
  <si>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</si>
  <si>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</si>
  <si>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</si>
  <si>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</si>
  <si>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</si>
  <si>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</si>
  <si>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</si>
  <si>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</si>
  <si>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</si>
  <si>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</si>
  <si>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</si>
  <si>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</si>
  <si>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</si>
  <si>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</si>
  <si>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</si>
  <si>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</si>
  <si>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</si>
  <si>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</si>
  <si>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</si>
  <si>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</si>
  <si>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</si>
  <si>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</si>
  <si>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</si>
  <si>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</si>
  <si>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</si>
  <si>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</si>
  <si>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</si>
  <si>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</si>
  <si>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</si>
  <si>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</si>
  <si>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</si>
  <si>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</si>
  <si>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</si>
  <si>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</si>
  <si>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</si>
  <si>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</si>
  <si>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</si>
  <si>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</si>
  <si>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</si>
  <si>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</si>
  <si>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</si>
  <si>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</si>
  <si>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</si>
  <si>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</si>
  <si>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</si>
  <si>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</si>
  <si>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</si>
  <si>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</si>
  <si>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</si>
  <si>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</si>
  <si>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</si>
  <si>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</si>
  <si>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</si>
  <si>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</si>
  <si>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</si>
  <si>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</si>
  <si>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</si>
  <si>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</si>
  <si>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</si>
  <si>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</si>
  <si>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</si>
  <si>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</si>
  <si>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</si>
  <si>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</si>
  <si>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</si>
  <si>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</si>
  <si>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</si>
  <si>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</si>
  <si>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</si>
  <si>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</si>
  <si>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</si>
  <si>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</si>
  <si>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</si>
  <si>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</si>
  <si>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</si>
  <si>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</si>
  <si>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</si>
  <si>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</si>
  <si>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</si>
  <si>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</si>
  <si>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</si>
  <si>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</si>
  <si>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</si>
  <si>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</si>
  <si>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</si>
  <si>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</si>
  <si>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</si>
  <si>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</si>
  <si>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</si>
  <si>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</si>
  <si>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</si>
  <si>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</si>
  <si>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</si>
  <si>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</si>
  <si>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</si>
  <si>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</si>
  <si>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</si>
  <si>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</si>
  <si>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</si>
  <si>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</si>
  <si>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</si>
  <si>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</si>
  <si>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</si>
  <si>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</si>
  <si>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</si>
  <si>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</si>
  <si>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</si>
  <si>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</si>
  <si>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</si>
  <si>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</si>
  <si>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</si>
  <si>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</si>
  <si>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</si>
  <si>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</si>
  <si>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</si>
  <si>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</si>
  <si>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</si>
  <si>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</si>
  <si>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</si>
  <si>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</si>
  <si>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</si>
  <si>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</si>
  <si>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</si>
  <si>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</si>
  <si>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</si>
  <si>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</si>
  <si>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</si>
  <si>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</si>
  <si>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</si>
  <si>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</si>
  <si>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</si>
  <si>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</si>
  <si>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</si>
  <si>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</si>
  <si>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</si>
  <si>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</si>
  <si>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</si>
  <si>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</si>
  <si>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</si>
  <si>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</si>
  <si>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</si>
  <si>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</si>
  <si>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</si>
  <si>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</si>
  <si>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</si>
  <si>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</si>
  <si>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</si>
  <si>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</si>
  <si>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</si>
  <si>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</si>
  <si>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</si>
  <si>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</si>
  <si>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</si>
  <si>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</si>
  <si>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</si>
  <si>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</si>
  <si>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</si>
  <si>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</si>
  <si>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</si>
  <si>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</si>
  <si>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</si>
  <si>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</si>
  <si>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</si>
  <si>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</si>
  <si>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</si>
  <si>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</si>
  <si>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</si>
  <si>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</si>
  <si>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</si>
  <si>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</si>
  <si>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</si>
  <si>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</si>
  <si>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</si>
  <si>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</si>
  <si>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</si>
  <si>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</si>
  <si>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</si>
  <si>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</si>
  <si>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</si>
  <si>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</si>
  <si>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</si>
  <si>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</si>
  <si>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</si>
  <si>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</si>
  <si>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</si>
  <si>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</si>
  <si>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</si>
  <si>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</si>
  <si>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</si>
  <si>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</si>
  <si>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</si>
  <si>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</si>
  <si>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</si>
  <si>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</si>
  <si>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</si>
  <si>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</si>
  <si>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</si>
  <si>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</si>
  <si>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</si>
  <si>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</si>
  <si>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</si>
  <si>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</si>
  <si>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</si>
  <si>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</si>
  <si>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</si>
  <si>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</si>
  <si>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</si>
  <si>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</si>
  <si>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</si>
  <si>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</si>
  <si>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</si>
  <si>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</si>
  <si>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</si>
  <si>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</si>
  <si>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</si>
  <si>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</si>
  <si>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</si>
  <si>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</si>
  <si>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</si>
  <si>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</si>
  <si>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</si>
  <si>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</si>
  <si>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</si>
  <si>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</si>
  <si>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</si>
  <si>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</si>
  <si>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</si>
  <si>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</si>
  <si>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</si>
  <si>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</si>
  <si>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</si>
  <si>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</si>
  <si>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</si>
  <si>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</si>
  <si>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</si>
  <si>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</si>
  <si>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</si>
  <si>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</si>
  <si>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</si>
  <si>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</si>
  <si>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</si>
  <si>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</si>
  <si>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</si>
  <si>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</si>
  <si>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</si>
  <si>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</si>
  <si>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</si>
  <si>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</si>
  <si>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</si>
  <si>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</si>
  <si>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</si>
  <si>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</si>
  <si>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</si>
  <si>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</si>
  <si>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</si>
  <si>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</si>
  <si>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</si>
  <si>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</si>
  <si>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</si>
  <si>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</si>
  <si>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</si>
  <si>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</si>
  <si>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</si>
  <si>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</si>
  <si>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</si>
  <si>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</si>
  <si>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</si>
  <si>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</si>
  <si>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</si>
  <si>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</si>
  <si>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</si>
  <si>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</si>
  <si>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</si>
  <si>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</si>
  <si>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</si>
  <si>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</si>
  <si>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</si>
  <si>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</si>
  <si>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</si>
  <si>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</si>
  <si>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</si>
  <si>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</si>
  <si>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</si>
  <si>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</si>
  <si>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</si>
  <si>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</si>
  <si>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</si>
  <si>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</si>
  <si>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</si>
  <si>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</si>
  <si>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</si>
  <si>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</si>
  <si>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</si>
  <si>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</si>
  <si>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</si>
  <si>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</si>
  <si>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</si>
  <si>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</si>
  <si>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</si>
  <si>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</si>
  <si>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</si>
  <si>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</si>
  <si>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</si>
  <si>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</si>
  <si>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</si>
  <si>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</si>
  <si>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</si>
  <si>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</si>
  <si>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</si>
  <si>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</si>
  <si>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</si>
  <si>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</si>
  <si>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</si>
  <si>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</si>
  <si>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</si>
  <si>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</si>
  <si>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</si>
  <si>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</si>
  <si>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</si>
  <si>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</si>
  <si>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</si>
  <si>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</si>
  <si>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</si>
  <si>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</si>
  <si>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</si>
  <si>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</si>
  <si>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</si>
  <si>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</si>
  <si>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</si>
  <si>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</si>
  <si>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</si>
  <si>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</si>
  <si>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</si>
  <si>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</si>
  <si>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</si>
  <si>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</si>
  <si>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</si>
  <si>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</si>
  <si>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</si>
  <si>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</si>
  <si>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</si>
  <si>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</si>
  <si>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</si>
  <si>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</si>
  <si>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</si>
  <si>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</si>
  <si>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</si>
  <si>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</si>
  <si>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</si>
  <si>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</si>
  <si>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</si>
  <si>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</si>
  <si>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</si>
  <si>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</si>
  <si>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</si>
  <si>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</si>
  <si>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</si>
  <si>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</si>
  <si>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</si>
  <si>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</si>
  <si>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</si>
  <si>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</si>
  <si>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</si>
  <si>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</si>
  <si>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</si>
  <si>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</si>
  <si>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</si>
  <si>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</si>
  <si>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</si>
  <si>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</si>
  <si>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</si>
  <si>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</si>
  <si>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</si>
  <si>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</si>
  <si>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</si>
  <si>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</si>
  <si>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</si>
  <si>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</si>
  <si>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</si>
  <si>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</si>
  <si>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</si>
  <si>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</si>
  <si>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</si>
  <si>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</si>
  <si>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</si>
  <si>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</si>
  <si>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</si>
  <si>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</si>
  <si>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</si>
  <si>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</si>
  <si>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</si>
  <si>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</si>
  <si>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</si>
  <si>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</si>
  <si>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</si>
  <si>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</si>
  <si>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</si>
  <si>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</si>
  <si>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</si>
  <si>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</si>
  <si>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</si>
  <si>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</si>
  <si>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</si>
  <si>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</si>
  <si>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</si>
  <si>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</si>
  <si>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</si>
  <si>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</si>
  <si>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</si>
  <si>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</si>
  <si>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</si>
  <si>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</si>
  <si>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</si>
  <si>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</si>
  <si>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</si>
  <si>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</si>
  <si>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</si>
  <si>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</si>
  <si>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</si>
  <si>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</si>
  <si>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</si>
  <si>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</si>
  <si>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</si>
  <si>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</si>
  <si>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</si>
  <si>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</si>
  <si>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</si>
  <si>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</si>
  <si>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</si>
  <si>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</si>
  <si>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</si>
  <si>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</si>
  <si>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</si>
  <si>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</si>
  <si>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</si>
  <si>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</si>
  <si>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</si>
  <si>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</si>
  <si>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</si>
  <si>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</si>
  <si>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</si>
  <si>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</si>
  <si>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</si>
  <si>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</si>
  <si>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</si>
  <si>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</si>
  <si>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</si>
  <si>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</si>
  <si>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</si>
  <si>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</si>
  <si>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</si>
  <si>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</si>
  <si>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</si>
  <si>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</si>
  <si>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</si>
  <si>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</si>
  <si>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</si>
  <si>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</si>
  <si>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</si>
  <si>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</si>
  <si>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</si>
  <si>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</si>
  <si>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</si>
  <si>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</si>
  <si>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</si>
  <si>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</si>
  <si>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</si>
  <si>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</si>
  <si>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</si>
  <si>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</si>
  <si>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</si>
  <si>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</si>
  <si>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</si>
  <si>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</si>
  <si>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</si>
  <si>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</si>
  <si>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</si>
  <si>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</si>
  <si>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</si>
  <si>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</si>
  <si>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</si>
  <si>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</si>
  <si>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</si>
  <si>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</si>
  <si>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</si>
  <si>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</si>
  <si>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</si>
  <si>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</si>
  <si>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</si>
  <si>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</si>
  <si>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</si>
  <si>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</si>
  <si>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</si>
  <si>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</si>
  <si>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</si>
  <si>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</si>
  <si>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</si>
  <si>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</si>
  <si>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</si>
  <si>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</si>
  <si>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</si>
  <si>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</si>
  <si>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</si>
  <si>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</si>
  <si>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</si>
  <si>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</si>
  <si>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</si>
  <si>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</si>
  <si>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</si>
  <si>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</si>
  <si>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</si>
  <si>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</si>
  <si>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</si>
  <si>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</si>
  <si>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</si>
  <si>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</si>
  <si>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</si>
  <si>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</si>
  <si>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</si>
  <si>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</si>
  <si>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</si>
  <si>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</si>
  <si>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</si>
  <si>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</si>
  <si>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</si>
  <si>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</si>
  <si>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</si>
  <si>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</si>
  <si>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</si>
  <si>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</si>
  <si>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</si>
  <si>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</si>
  <si>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</si>
  <si>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</si>
  <si>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</si>
  <si>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</si>
  <si>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</si>
  <si>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</si>
  <si>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</si>
  <si>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</si>
  <si>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</si>
  <si>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</si>
  <si>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</si>
  <si>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</si>
  <si>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</si>
  <si>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</si>
  <si>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</si>
  <si>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</si>
  <si>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</si>
  <si>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</si>
  <si>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</si>
  <si>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</si>
  <si>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</si>
  <si>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</si>
  <si>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</si>
  <si>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</si>
  <si>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</si>
  <si>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</si>
  <si>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</si>
  <si>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</si>
  <si>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</si>
  <si>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</si>
  <si>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</si>
  <si>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</si>
  <si>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</si>
  <si>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</si>
  <si>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</si>
  <si>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</si>
  <si>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</si>
  <si>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</si>
  <si>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</si>
  <si>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</si>
  <si>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</si>
  <si>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</si>
  <si>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</si>
  <si>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</si>
  <si>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</si>
  <si>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</si>
  <si>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</si>
  <si>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</si>
  <si>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</si>
  <si>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</si>
  <si>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</si>
  <si>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</si>
  <si>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</si>
  <si>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</si>
  <si>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</si>
  <si>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</si>
  <si>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</si>
  <si>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</si>
  <si>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</si>
  <si>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</si>
  <si>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</si>
  <si>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</si>
  <si>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</si>
  <si>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</si>
  <si>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</si>
  <si>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</si>
  <si>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</si>
  <si>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</si>
  <si>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</si>
  <si>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</si>
  <si>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</si>
  <si>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</si>
  <si>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</si>
  <si>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</si>
  <si>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</si>
  <si>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</si>
  <si>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</si>
  <si>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</si>
  <si>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</si>
  <si>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</si>
  <si>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</si>
  <si>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</si>
  <si>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</si>
  <si>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</si>
  <si>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</si>
  <si>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</si>
  <si>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</si>
  <si>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</si>
  <si>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</si>
  <si>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</si>
  <si>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</si>
  <si>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</si>
  <si>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</si>
  <si>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</si>
  <si>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</si>
  <si>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</si>
  <si>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</si>
  <si>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</si>
  <si>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</si>
  <si>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</si>
  <si>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</si>
  <si>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</si>
  <si>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</si>
  <si>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</si>
  <si>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</si>
  <si>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</si>
  <si>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</si>
  <si>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</si>
  <si>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</si>
  <si>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</si>
  <si>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</si>
  <si>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</si>
  <si>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</si>
  <si>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</si>
  <si>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</si>
  <si>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</si>
  <si>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</si>
  <si>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</si>
  <si>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</si>
  <si>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</si>
  <si>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</si>
  <si>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</si>
  <si>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</si>
  <si>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</si>
  <si>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</si>
  <si>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</si>
  <si>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</si>
  <si>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</si>
  <si>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</si>
  <si>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</si>
  <si>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</si>
  <si>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</si>
  <si>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</si>
  <si>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</si>
  <si>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</si>
  <si>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</si>
  <si>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</si>
  <si>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</si>
  <si>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</si>
  <si>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</si>
  <si>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</si>
  <si>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</si>
  <si>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</si>
  <si>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</si>
  <si>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</si>
  <si>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</si>
  <si>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</si>
  <si>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</si>
  <si>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</si>
  <si>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</si>
  <si>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</si>
  <si>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</si>
  <si>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</si>
  <si>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</si>
  <si>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</si>
  <si>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</si>
  <si>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</si>
  <si>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</si>
  <si>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</si>
  <si>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</si>
  <si>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</si>
  <si>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</si>
  <si>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</si>
  <si>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</si>
  <si>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</si>
  <si>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</si>
  <si>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</si>
  <si>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</si>
  <si>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</si>
  <si>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</si>
  <si>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</si>
  <si>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</si>
  <si>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</si>
  <si>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</si>
  <si>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</si>
  <si>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</si>
  <si>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</si>
  <si>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</si>
  <si>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</si>
  <si>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</si>
  <si>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</si>
  <si>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</si>
  <si>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</si>
  <si>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</si>
  <si>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</si>
  <si>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</si>
  <si>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</si>
  <si>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</si>
  <si>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</si>
  <si>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</si>
  <si>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</si>
  <si>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</si>
  <si>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</si>
  <si>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</si>
  <si>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</si>
  <si>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</si>
  <si>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</si>
  <si>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</si>
  <si>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</si>
  <si>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</si>
  <si>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</si>
  <si>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</si>
  <si>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</si>
  <si>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</si>
  <si>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</si>
  <si>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</si>
  <si>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</si>
  <si>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</si>
  <si>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</si>
  <si>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</si>
  <si>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</si>
  <si>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</si>
  <si>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</si>
  <si>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</si>
  <si>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</si>
  <si>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</si>
  <si>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</si>
  <si>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</si>
  <si>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</si>
  <si>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</si>
  <si>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</si>
  <si>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</si>
  <si>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</si>
  <si>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</si>
  <si>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</si>
  <si>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</si>
  <si>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</si>
  <si>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</si>
  <si>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</si>
  <si>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</si>
  <si>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</si>
  <si>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</si>
  <si>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</si>
  <si>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</si>
  <si>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</si>
  <si>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</si>
  <si>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</si>
  <si>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</si>
  <si>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</si>
  <si>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</si>
  <si>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</si>
  <si>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</si>
  <si>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</si>
  <si>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</si>
  <si>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</si>
  <si>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</si>
  <si>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</si>
  <si>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</si>
  <si>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</si>
  <si>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</si>
  <si>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</si>
  <si>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</si>
  <si>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</si>
  <si>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</si>
  <si>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</si>
  <si>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</si>
  <si>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</si>
  <si>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</si>
  <si>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</si>
  <si>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</si>
  <si>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</si>
  <si>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</si>
  <si>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</si>
  <si>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</si>
  <si>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</si>
  <si>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</si>
  <si>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</si>
  <si>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</si>
  <si>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</si>
  <si>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</si>
  <si>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</si>
  <si>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</si>
  <si>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</si>
  <si>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</si>
  <si>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</si>
  <si>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</si>
  <si>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</si>
  <si>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</si>
  <si>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</si>
  <si>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</si>
  <si>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</si>
  <si>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</si>
  <si>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</si>
  <si>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</si>
  <si>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</si>
  <si>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</si>
  <si>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</si>
  <si>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</si>
  <si>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</si>
  <si>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</si>
  <si>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</si>
  <si>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</si>
  <si>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</si>
  <si>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</si>
  <si>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</si>
  <si>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</si>
  <si>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</si>
  <si>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</si>
  <si>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</si>
  <si>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</si>
  <si>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</si>
  <si>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</si>
  <si>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</si>
  <si>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</si>
  <si>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</si>
  <si>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</si>
  <si>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</si>
  <si>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</si>
  <si>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</si>
  <si>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</si>
  <si>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</si>
  <si>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</si>
  <si>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</si>
  <si>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</si>
  <si>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</si>
  <si>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</si>
  <si>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</si>
  <si>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</si>
  <si>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</si>
  <si>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</si>
  <si>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</si>
  <si>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</si>
  <si>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</si>
  <si>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</si>
  <si>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</si>
  <si>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</si>
  <si>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</si>
  <si>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</si>
  <si>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</si>
  <si>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</si>
  <si>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</si>
  <si>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</si>
  <si>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</si>
  <si>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</si>
  <si>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</si>
  <si>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</si>
  <si>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</si>
  <si>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</si>
  <si>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</si>
  <si>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</si>
  <si>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</si>
  <si>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</si>
  <si>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</si>
  <si>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</si>
  <si>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</si>
  <si>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</si>
  <si>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</si>
  <si>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</si>
  <si>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</si>
  <si>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</si>
  <si>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</si>
  <si>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</si>
  <si>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</si>
  <si>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</si>
  <si>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</si>
  <si>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</si>
  <si>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</si>
  <si>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</si>
  <si>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</si>
  <si>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</si>
  <si>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</si>
  <si>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</si>
  <si>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</si>
  <si>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</si>
  <si>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</si>
  <si>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</si>
  <si>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</si>
  <si>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</si>
  <si>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</si>
  <si>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</si>
  <si>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</si>
  <si>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</si>
  <si>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</si>
  <si>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</si>
  <si>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</si>
  <si>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</si>
  <si>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</si>
  <si>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</si>
  <si>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</si>
  <si>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</si>
  <si>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</si>
  <si>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</si>
  <si>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</si>
  <si>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</si>
  <si>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</si>
  <si>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</si>
  <si>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</si>
  <si>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</si>
  <si>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</si>
  <si>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</si>
  <si>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</si>
  <si>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</si>
  <si>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</si>
  <si>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</si>
  <si>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</si>
  <si>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</si>
  <si>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</si>
  <si>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</si>
  <si>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</si>
  <si>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</si>
  <si>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</si>
  <si>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</si>
  <si>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</si>
  <si>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</si>
  <si>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</si>
  <si>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</si>
  <si>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</si>
  <si>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</si>
  <si>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</si>
  <si>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</si>
  <si>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</si>
  <si>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</si>
  <si>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</si>
  <si>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</si>
  <si>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</si>
  <si>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</si>
  <si>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</si>
  <si>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</si>
  <si>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</si>
  <si>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</si>
  <si>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</si>
  <si>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</si>
  <si>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</si>
  <si>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</si>
  <si>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</si>
  <si>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</si>
  <si>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</si>
  <si>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</si>
  <si>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</si>
  <si>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</si>
  <si>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</si>
  <si>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</si>
  <si>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</si>
  <si>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</si>
  <si>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</si>
  <si>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</si>
  <si>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</si>
  <si>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</si>
  <si>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</si>
  <si>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</si>
  <si>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</si>
  <si>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</si>
  <si>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</si>
  <si>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</si>
  <si>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</si>
  <si>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</si>
  <si>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</si>
  <si>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</si>
  <si>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</si>
  <si>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</si>
  <si>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</si>
  <si>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</si>
  <si>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</si>
  <si>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</si>
  <si>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</si>
  <si>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</si>
  <si>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</si>
  <si>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</si>
  <si>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</si>
  <si>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</si>
  <si>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</si>
  <si>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</si>
  <si>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</si>
  <si>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</si>
  <si>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</si>
  <si>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</si>
  <si>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</si>
  <si>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</si>
  <si>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</si>
  <si>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</si>
  <si>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</si>
  <si>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</si>
  <si>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</si>
  <si>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</si>
  <si>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</si>
  <si>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</si>
  <si>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</si>
  <si>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</si>
  <si>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</si>
  <si>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</si>
  <si>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</si>
  <si>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</si>
  <si>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</si>
  <si>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</si>
  <si>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</si>
  <si>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</si>
  <si>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</si>
  <si>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</si>
  <si>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</si>
  <si>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</si>
  <si>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</si>
  <si>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</si>
  <si>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</si>
  <si>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</si>
  <si>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</si>
  <si>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</si>
  <si>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</si>
  <si>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</si>
  <si>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</si>
  <si>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</si>
  <si>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</si>
  <si>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</si>
  <si>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</si>
  <si>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</si>
  <si>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</si>
  <si>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</si>
  <si>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</si>
  <si>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</si>
  <si>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</si>
  <si>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</si>
  <si>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</si>
  <si>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</si>
  <si>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</si>
  <si>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</si>
  <si>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</si>
  <si>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</si>
  <si>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</si>
  <si>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</si>
  <si>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</si>
  <si>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</si>
  <si>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</si>
  <si>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</si>
  <si>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</si>
  <si>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</si>
  <si>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</si>
  <si>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</si>
  <si>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</si>
  <si>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</si>
  <si>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</si>
  <si>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</si>
  <si>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</si>
  <si>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</si>
  <si>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</si>
  <si>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</si>
  <si>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</si>
  <si>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</si>
  <si>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</si>
  <si>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</si>
  <si>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</si>
  <si>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</si>
  <si>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</si>
  <si>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</si>
  <si>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</si>
  <si>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</si>
  <si>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</si>
  <si>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</si>
  <si>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</si>
  <si>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</si>
  <si>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</si>
  <si>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</si>
  <si>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</si>
  <si>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</si>
  <si>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</si>
  <si>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</si>
  <si>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</si>
  <si>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</si>
  <si>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</si>
  <si>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</si>
  <si>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</si>
  <si>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</si>
  <si>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</si>
  <si>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</si>
  <si>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</si>
  <si>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</si>
  <si>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</si>
  <si>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</si>
  <si>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</si>
  <si>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</si>
  <si>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</si>
  <si>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</si>
  <si>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</si>
  <si>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</si>
  <si>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</si>
  <si>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</si>
  <si>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</si>
  <si>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</si>
  <si>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</si>
  <si>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</si>
  <si>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</si>
  <si>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</si>
  <si>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</si>
  <si>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</si>
  <si>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</si>
  <si>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</si>
  <si>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</si>
  <si>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</si>
  <si>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</si>
  <si>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</si>
  <si>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</si>
  <si>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</si>
  <si>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</si>
  <si>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</si>
  <si>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</si>
  <si>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</si>
  <si>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</si>
  <si>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</si>
  <si>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</si>
  <si>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</si>
  <si>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</si>
  <si>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</si>
  <si>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</si>
  <si>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</si>
  <si>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</si>
  <si>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</si>
  <si>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</si>
  <si>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</si>
  <si>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</si>
  <si>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</si>
  <si>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</si>
  <si>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</si>
  <si>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</si>
  <si>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</si>
  <si>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</si>
  <si>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</si>
  <si>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</si>
  <si>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</si>
  <si>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</si>
  <si>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</si>
  <si>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</si>
  <si>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</si>
  <si>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</si>
  <si>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</si>
  <si>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</si>
  <si>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</si>
  <si>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</si>
  <si>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</si>
  <si>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</si>
  <si>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</si>
  <si>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</si>
  <si>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</si>
  <si>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</si>
  <si>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</si>
  <si>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</si>
  <si>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</si>
  <si>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</si>
  <si>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</si>
  <si>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</si>
  <si>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</si>
  <si>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</si>
  <si>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</si>
  <si>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</si>
  <si>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</si>
  <si>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</si>
  <si>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</si>
  <si>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</si>
  <si>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</si>
  <si>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</si>
  <si>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</si>
  <si>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</si>
  <si>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</si>
  <si>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</si>
  <si>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</si>
  <si>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</si>
  <si>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</si>
  <si>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</si>
  <si>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</si>
  <si>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</si>
  <si>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</si>
  <si>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</si>
  <si>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</si>
  <si>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</si>
  <si>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</si>
  <si>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</si>
  <si>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</si>
  <si>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</si>
  <si>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</si>
  <si>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</si>
  <si>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</si>
  <si>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</si>
  <si>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</si>
  <si>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</si>
  <si>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</si>
  <si>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</si>
  <si>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</si>
  <si>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</si>
  <si>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</si>
  <si>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</si>
  <si>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</si>
  <si>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</si>
  <si>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</si>
  <si>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</si>
  <si>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</si>
  <si>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</si>
  <si>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</si>
  <si>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</si>
  <si>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</si>
  <si>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</si>
  <si>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</si>
  <si>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</si>
  <si>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</si>
  <si>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</si>
  <si>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</si>
  <si>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</si>
  <si>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</si>
  <si>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</si>
  <si>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</si>
  <si>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</si>
  <si>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</si>
  <si>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</si>
  <si>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</si>
  <si>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</si>
  <si>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</si>
  <si>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</si>
  <si>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</si>
  <si>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</si>
  <si>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</si>
  <si>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</si>
  <si>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</si>
  <si>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</si>
  <si>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</si>
  <si>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</si>
  <si>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</si>
  <si>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</si>
  <si>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</si>
  <si>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</si>
  <si>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</si>
  <si>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</si>
  <si>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</si>
  <si>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</si>
  <si>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</si>
  <si>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</si>
  <si>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</si>
  <si>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</si>
  <si>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</si>
  <si>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</si>
  <si>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</si>
  <si>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</si>
  <si>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</si>
  <si>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</si>
  <si>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</si>
  <si>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</si>
  <si>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</si>
  <si>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</si>
  <si>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</si>
  <si>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</si>
  <si>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</si>
  <si>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</si>
  <si>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</si>
  <si>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</si>
  <si>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</si>
  <si>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</si>
  <si>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</si>
  <si>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</si>
  <si>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</si>
  <si>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</si>
  <si>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</si>
  <si>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</si>
  <si>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</si>
  <si>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</si>
  <si>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</si>
  <si>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</si>
  <si>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</si>
  <si>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</si>
  <si>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</si>
  <si>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</si>
  <si>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</si>
  <si>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</si>
  <si>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</si>
  <si>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</si>
  <si>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</si>
  <si>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</si>
  <si>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</si>
  <si>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</si>
  <si>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</si>
  <si>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</si>
  <si>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</si>
  <si>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</si>
  <si>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</si>
  <si>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</si>
  <si>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</si>
  <si>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</si>
  <si>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</si>
  <si>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</si>
  <si>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</si>
  <si>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</si>
  <si>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</si>
  <si>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</si>
  <si>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</si>
  <si>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</si>
  <si>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</si>
  <si>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</si>
  <si>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</si>
  <si>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</si>
  <si>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</si>
  <si>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</si>
  <si>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</si>
  <si>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</si>
  <si>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</si>
  <si>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</si>
  <si>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</si>
  <si>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</si>
  <si>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</si>
  <si>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</si>
  <si>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</si>
  <si>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</si>
  <si>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</si>
  <si>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</si>
  <si>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</si>
  <si>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</si>
  <si>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</si>
  <si>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</si>
  <si>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</si>
  <si>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</si>
  <si>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</si>
  <si>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</si>
  <si>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</si>
  <si>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</si>
  <si>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</si>
  <si>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</si>
  <si>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</si>
  <si>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</si>
  <si>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</si>
  <si>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</si>
  <si>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</si>
  <si>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</si>
  <si>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</si>
  <si>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</si>
  <si>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</si>
  <si>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</si>
  <si>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</si>
  <si>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</si>
  <si>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</si>
  <si>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</si>
  <si>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</si>
  <si>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</si>
  <si>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</si>
  <si>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</si>
  <si>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</si>
  <si>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</si>
  <si>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</si>
  <si>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</si>
  <si>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</si>
  <si>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</si>
  <si>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</si>
  <si>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</si>
  <si>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</si>
  <si>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</si>
  <si>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</si>
  <si>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</si>
  <si>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</si>
  <si>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</si>
  <si>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</si>
  <si>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</si>
  <si>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</si>
  <si>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</si>
  <si>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</si>
  <si>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</si>
  <si>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</si>
  <si>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</si>
  <si>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</si>
  <si>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</si>
  <si>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</si>
  <si>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</si>
  <si>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</si>
  <si>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</si>
  <si>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</si>
  <si>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</si>
  <si>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</si>
  <si>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</si>
  <si>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</si>
  <si>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</si>
  <si>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</si>
  <si>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</si>
  <si>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</si>
  <si>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</si>
  <si>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</si>
  <si>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</si>
  <si>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</si>
  <si>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</si>
  <si>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</si>
  <si>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</si>
  <si>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</si>
  <si>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</si>
  <si>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</si>
  <si>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</si>
  <si>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</si>
  <si>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</si>
  <si>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</si>
  <si>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</si>
  <si>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</si>
  <si>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</si>
  <si>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</si>
  <si>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</si>
  <si>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</si>
  <si>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</si>
  <si>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</si>
  <si>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</si>
  <si>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</si>
  <si>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</si>
  <si>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</si>
  <si>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</si>
  <si>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</si>
  <si>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</si>
  <si>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</si>
  <si>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</si>
  <si>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</si>
  <si>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</si>
  <si>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</si>
  <si>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</si>
  <si>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</si>
  <si>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</si>
  <si>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</si>
  <si>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</si>
  <si>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</si>
  <si>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</si>
  <si>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</si>
  <si>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</si>
  <si>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</si>
  <si>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</si>
  <si>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</si>
  <si>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</si>
  <si>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</si>
  <si>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</si>
  <si>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</si>
  <si>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</si>
  <si>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</si>
  <si>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</si>
  <si>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</si>
  <si>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</si>
  <si>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</si>
  <si>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</si>
  <si>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</si>
  <si>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</si>
  <si>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</si>
  <si>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</si>
  <si>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</si>
  <si>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</si>
  <si>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</si>
  <si>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</si>
  <si>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</si>
  <si>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</si>
  <si>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</si>
  <si>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</si>
  <si>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</si>
  <si>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</si>
  <si>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</si>
  <si>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</si>
  <si>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</si>
  <si>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</si>
  <si>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</si>
  <si>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</si>
  <si>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</si>
  <si>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</si>
  <si>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</si>
  <si>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</si>
  <si>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</si>
  <si>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</si>
  <si>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</si>
  <si>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</si>
  <si>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</si>
  <si>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</si>
  <si>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</si>
  <si>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</si>
  <si>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</si>
  <si>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</si>
  <si>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</si>
  <si>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</si>
  <si>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</si>
  <si>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</si>
  <si>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</si>
  <si>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</si>
  <si>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</si>
  <si>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</si>
  <si>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</si>
  <si>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</si>
  <si>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</si>
  <si>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</si>
  <si>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</si>
  <si>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</si>
  <si>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</si>
  <si>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</si>
  <si>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</si>
  <si>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</si>
  <si>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</si>
  <si>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</si>
  <si>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</si>
  <si>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</si>
  <si>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</si>
  <si>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</si>
  <si>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</si>
  <si>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</si>
  <si>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</si>
  <si>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</si>
  <si>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</si>
  <si>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</si>
  <si>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</si>
  <si>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</si>
  <si>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</si>
  <si>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</si>
  <si>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</si>
  <si>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</si>
  <si>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</si>
  <si>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</si>
  <si>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</si>
  <si>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</si>
  <si>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</si>
  <si>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</si>
  <si>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</si>
  <si>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</si>
  <si>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</si>
  <si>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</si>
  <si>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</si>
  <si>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</si>
  <si>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</si>
  <si>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</si>
  <si>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</si>
  <si>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</si>
  <si>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</si>
  <si>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</si>
  <si>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</si>
  <si>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</si>
  <si>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</si>
  <si>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</si>
  <si>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</si>
  <si>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</si>
  <si>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</si>
  <si>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</si>
  <si>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</si>
  <si>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</si>
  <si>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</si>
  <si>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</si>
  <si>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</si>
  <si>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</si>
  <si>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</si>
  <si>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</si>
  <si>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</si>
  <si>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</si>
  <si>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</si>
  <si>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</si>
  <si>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</si>
  <si>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</si>
  <si>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</si>
  <si>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</si>
  <si>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</si>
  <si>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</si>
  <si>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</si>
  <si>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</si>
  <si>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</si>
  <si>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</si>
  <si>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</si>
  <si>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</si>
  <si>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</si>
  <si>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</si>
  <si>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</si>
  <si>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</si>
  <si>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</si>
  <si>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</si>
  <si>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</si>
  <si>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</si>
  <si>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</si>
  <si>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</si>
  <si>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</si>
  <si>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</si>
  <si>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</si>
  <si>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</si>
  <si>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</si>
  <si>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</si>
  <si>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</si>
  <si>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</si>
  <si>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</si>
  <si>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</si>
  <si>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</si>
  <si>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</si>
  <si>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</si>
  <si>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</si>
  <si>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</si>
  <si>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</si>
  <si>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</si>
  <si>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</si>
  <si>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</si>
  <si>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</si>
  <si>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</si>
  <si>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</si>
  <si>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</si>
  <si>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</si>
  <si>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</si>
  <si>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</si>
  <si>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</si>
  <si>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</si>
  <si>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</si>
  <si>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</si>
  <si>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</si>
  <si>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</si>
  <si>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</si>
  <si>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</si>
  <si>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</si>
  <si>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</si>
  <si>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</si>
  <si>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</si>
  <si>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</si>
  <si>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</si>
  <si>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</si>
  <si>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</si>
  <si>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</si>
  <si>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</si>
  <si>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</si>
  <si>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</si>
  <si>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</si>
  <si>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</si>
  <si>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</si>
  <si>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</si>
  <si>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</si>
  <si>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</si>
  <si>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</si>
  <si>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</si>
  <si>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</si>
  <si>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</si>
  <si>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</si>
  <si>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</si>
  <si>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</si>
  <si>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</si>
  <si>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</si>
  <si>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</si>
  <si>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</si>
  <si>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</si>
  <si>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</si>
  <si>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</si>
  <si>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</si>
  <si>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</si>
  <si>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</si>
  <si>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</si>
  <si>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</si>
  <si>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</si>
  <si>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</si>
  <si>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</si>
  <si>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</si>
  <si>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</si>
  <si>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</si>
  <si>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</si>
  <si>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</si>
  <si>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</si>
  <si>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</si>
  <si>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</si>
  <si>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</si>
  <si>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</si>
  <si>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</si>
  <si>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</si>
  <si>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</si>
  <si>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</si>
  <si>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</si>
  <si>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</si>
  <si>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</si>
  <si>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</si>
  <si>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</si>
  <si>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</si>
  <si>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</si>
  <si>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</si>
  <si>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</si>
  <si>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</si>
  <si>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</si>
  <si>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</si>
  <si>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</si>
  <si>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</si>
  <si>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</si>
  <si>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</si>
  <si>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</si>
  <si>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</si>
  <si>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</si>
  <si>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</si>
  <si>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</si>
  <si>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</si>
  <si>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</si>
  <si>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</si>
  <si>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</si>
  <si>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</si>
  <si>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</si>
  <si>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</si>
  <si>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</si>
  <si>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</si>
  <si>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</si>
  <si>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</si>
  <si>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</si>
  <si>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</si>
  <si>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</si>
  <si>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</si>
  <si>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</si>
  <si>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</si>
  <si>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</si>
  <si>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</si>
  <si>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</si>
  <si>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</si>
  <si>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</si>
  <si>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</si>
  <si>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</si>
  <si>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</si>
  <si>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</si>
  <si>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</si>
  <si>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</si>
  <si>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</si>
  <si>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</si>
  <si>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</si>
  <si>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</si>
  <si>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</si>
  <si>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</si>
  <si>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</si>
  <si>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</si>
  <si>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</si>
  <si>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</si>
  <si>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</si>
  <si>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</si>
  <si>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</si>
  <si>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</si>
  <si>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</si>
  <si>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</si>
  <si>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</si>
  <si>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</si>
  <si>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</si>
  <si>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</si>
  <si>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</si>
  <si>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</si>
  <si>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</si>
  <si>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</si>
  <si>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</si>
  <si>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</si>
  <si>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</si>
  <si>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</si>
  <si>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</si>
  <si>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</si>
  <si>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</si>
  <si>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</si>
  <si>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</si>
  <si>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</si>
  <si>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</si>
  <si>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</si>
  <si>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</si>
  <si>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</si>
  <si>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</si>
  <si>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</si>
  <si>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</si>
  <si>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</si>
  <si>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</si>
  <si>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</si>
  <si>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</si>
  <si>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</si>
  <si>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</si>
  <si>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</si>
  <si>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</si>
  <si>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</si>
  <si>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</si>
  <si>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</si>
  <si>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</si>
  <si>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</si>
  <si>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</si>
  <si>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</si>
  <si>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</si>
  <si>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</si>
  <si>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</si>
  <si>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</si>
  <si>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</si>
  <si>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</si>
  <si>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</si>
  <si>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</si>
  <si>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</si>
  <si>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</si>
  <si>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</si>
  <si>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</si>
  <si>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</si>
  <si>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</si>
  <si>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</si>
  <si>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</si>
  <si>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</si>
  <si>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</si>
  <si>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</si>
  <si>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</si>
  <si>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</si>
  <si>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</si>
  <si>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</si>
  <si>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</si>
  <si>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</si>
  <si>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</si>
  <si>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</si>
  <si>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</si>
  <si>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</si>
  <si>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</si>
  <si>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</si>
  <si>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</si>
  <si>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</si>
  <si>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</si>
  <si>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</si>
  <si>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</si>
  <si>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</si>
  <si>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</si>
  <si>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</si>
  <si>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</si>
  <si>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</si>
  <si>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</si>
  <si>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</si>
  <si>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</si>
  <si>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</si>
  <si>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</si>
  <si>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</si>
  <si>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</si>
  <si>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</si>
  <si>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</si>
  <si>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</si>
  <si>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</si>
  <si>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</si>
  <si>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</si>
  <si>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</si>
  <si>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</si>
  <si>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</si>
  <si>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</si>
  <si>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</si>
  <si>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</si>
  <si>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</si>
  <si>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</si>
  <si>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</si>
  <si>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</si>
  <si>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</si>
  <si>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</si>
  <si>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</si>
  <si>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</si>
  <si>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</si>
  <si>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</si>
  <si>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</si>
  <si>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</si>
  <si>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</si>
  <si>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</si>
  <si>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</si>
  <si>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</si>
  <si>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</si>
  <si>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</si>
  <si>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</si>
  <si>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</si>
  <si>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</si>
  <si>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</si>
  <si>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</si>
  <si>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</si>
  <si>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</si>
  <si>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</si>
  <si>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</si>
  <si>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</si>
  <si>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</si>
  <si>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</si>
  <si>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</si>
  <si>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</si>
  <si>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</si>
  <si>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</si>
  <si>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</si>
  <si>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</si>
  <si>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</si>
  <si>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</si>
  <si>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</si>
  <si>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</si>
  <si>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</si>
  <si>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</si>
  <si>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</si>
  <si>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</si>
  <si>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</si>
  <si>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</si>
  <si>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</si>
  <si>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</si>
  <si>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</si>
  <si>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</si>
  <si>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</si>
  <si>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</si>
  <si>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</si>
  <si>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</si>
  <si>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</si>
  <si>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</si>
  <si>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</si>
  <si>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</si>
  <si>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</si>
  <si>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</si>
  <si>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</si>
  <si>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</si>
  <si>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</si>
  <si>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</si>
  <si>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</si>
  <si>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</si>
  <si>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</si>
  <si>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</si>
  <si>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</si>
  <si>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</si>
  <si>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</si>
  <si>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</si>
  <si>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</si>
  <si>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</si>
  <si>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</si>
  <si>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</si>
  <si>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</si>
  <si>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</si>
  <si>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</si>
  <si>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</si>
  <si>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</si>
  <si>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</si>
  <si>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</si>
  <si>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</si>
  <si>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</si>
  <si>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</si>
  <si>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</si>
  <si>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</si>
  <si>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</si>
  <si>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</si>
  <si>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</si>
  <si>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</si>
  <si>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</si>
  <si>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</si>
  <si>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</si>
  <si>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</si>
  <si>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</si>
  <si>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</si>
  <si>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</si>
  <si>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</si>
  <si>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</si>
  <si>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</si>
  <si>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</si>
  <si>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</si>
  <si>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</si>
  <si>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</si>
  <si>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</si>
  <si>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</si>
  <si>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</si>
  <si>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</si>
  <si>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</si>
  <si>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</si>
  <si>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</si>
  <si>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</si>
  <si>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</si>
  <si>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</si>
  <si>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</si>
  <si>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</si>
  <si>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</si>
  <si>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</si>
  <si>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</si>
  <si>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</si>
  <si>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</si>
  <si>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</si>
  <si>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</si>
  <si>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</si>
  <si>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</si>
  <si>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</si>
  <si>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</si>
  <si>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</si>
  <si>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</si>
  <si>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</si>
  <si>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</si>
  <si>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</si>
  <si>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</si>
  <si>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</si>
  <si>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</si>
  <si>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</si>
  <si>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</si>
  <si>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</si>
  <si>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</si>
  <si>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</si>
  <si>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</si>
  <si>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</si>
  <si>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</si>
  <si>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</si>
  <si>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</si>
  <si>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</si>
  <si>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</si>
  <si>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</si>
  <si>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</si>
  <si>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</si>
  <si>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</si>
  <si>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</si>
  <si>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</si>
  <si>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</si>
  <si>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</si>
  <si>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</si>
  <si>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</si>
  <si>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</si>
  <si>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</si>
  <si>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</si>
  <si>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</si>
  <si>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</si>
  <si>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</si>
  <si>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</si>
  <si>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</si>
  <si>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</si>
  <si>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</si>
  <si>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</si>
  <si>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</si>
  <si>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</si>
  <si>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</si>
  <si>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</si>
  <si>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</si>
  <si>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</si>
  <si>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</si>
  <si>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</si>
  <si>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</si>
  <si>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</si>
  <si>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</si>
  <si>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</si>
  <si>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</si>
  <si>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</si>
  <si>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</si>
  <si>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</si>
  <si>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</si>
  <si>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</si>
  <si>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</si>
  <si>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</si>
  <si>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</si>
  <si>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</si>
  <si>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</si>
  <si>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</si>
  <si>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</si>
  <si>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</si>
  <si>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</si>
  <si>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</si>
  <si>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</si>
  <si>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</si>
  <si>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</si>
  <si>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</si>
  <si>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</si>
  <si>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</si>
  <si>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</si>
  <si>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</si>
  <si>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</si>
  <si>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</si>
  <si>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</si>
  <si>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</si>
  <si>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</si>
  <si>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</si>
  <si>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</si>
  <si>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</si>
  <si>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</si>
  <si>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</si>
  <si>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</si>
  <si>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</si>
  <si>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</si>
  <si>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</si>
  <si>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</si>
  <si>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</si>
  <si>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</si>
  <si>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</si>
  <si>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</si>
  <si>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</si>
  <si>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</si>
  <si>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</si>
  <si>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</si>
  <si>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</si>
  <si>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</si>
  <si>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</si>
  <si>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</si>
  <si>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</si>
  <si>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</si>
  <si>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</si>
  <si>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</si>
  <si>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</si>
  <si>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</si>
  <si>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</si>
  <si>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</si>
  <si>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</si>
  <si>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</si>
  <si>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</si>
  <si>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</si>
  <si>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</si>
  <si>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</si>
  <si>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</si>
  <si>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</si>
  <si>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</si>
  <si>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</si>
  <si>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</si>
  <si>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</si>
  <si>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</si>
  <si>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</si>
  <si>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</si>
  <si>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</si>
  <si>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</si>
  <si>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</si>
  <si>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</si>
  <si>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</si>
  <si>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</si>
  <si>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</si>
  <si>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</si>
  <si>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</si>
  <si>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</si>
  <si>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</si>
  <si>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</si>
  <si>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</si>
  <si>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</si>
  <si>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</si>
  <si>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</si>
  <si>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</si>
  <si>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</si>
  <si>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</si>
  <si>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</si>
  <si>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</si>
  <si>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</si>
  <si>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</si>
  <si>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</si>
  <si>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</si>
  <si>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</si>
  <si>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</si>
  <si>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</si>
  <si>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</si>
  <si>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</si>
  <si>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</si>
  <si>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</si>
  <si>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</si>
  <si>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</si>
  <si>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</si>
  <si>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</si>
  <si>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</si>
  <si>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</si>
  <si>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</si>
  <si>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</si>
  <si>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</si>
  <si>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</si>
  <si>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</si>
  <si>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</si>
  <si>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</si>
  <si>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</si>
  <si>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</si>
  <si>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</si>
  <si>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</si>
  <si>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</si>
  <si>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</si>
  <si>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</si>
  <si>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</si>
  <si>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</si>
  <si>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</si>
  <si>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</si>
  <si>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</si>
  <si>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</si>
  <si>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</si>
  <si>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</si>
  <si>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</si>
  <si>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</si>
  <si>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</si>
  <si>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</si>
  <si>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</si>
  <si>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</si>
  <si>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</si>
  <si>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</si>
  <si>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</si>
  <si>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</si>
  <si>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</si>
  <si>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</si>
  <si>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</si>
  <si>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</si>
  <si>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</si>
  <si>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</si>
  <si>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</si>
  <si>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</si>
  <si>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</si>
  <si>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</si>
  <si>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</si>
  <si>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</si>
  <si>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</si>
  <si>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</si>
  <si>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</si>
  <si>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</si>
  <si>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</si>
  <si>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</si>
  <si>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</si>
  <si>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</si>
  <si>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</si>
  <si>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</si>
  <si>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</si>
  <si>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</si>
  <si>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</si>
  <si>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</si>
  <si>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</si>
  <si>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</si>
  <si>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</si>
  <si>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</si>
  <si>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</si>
  <si>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</si>
  <si>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</si>
  <si>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</si>
  <si>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</si>
  <si>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</si>
  <si>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</si>
  <si>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</si>
  <si>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</si>
  <si>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</si>
  <si>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</si>
  <si>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</si>
  <si>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</si>
  <si>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</si>
  <si>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</si>
  <si>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</si>
  <si>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</si>
  <si>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</si>
  <si>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</si>
  <si>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</si>
  <si>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</si>
  <si>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</si>
  <si>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</si>
  <si>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</si>
  <si>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</si>
  <si>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</si>
  <si>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</si>
  <si>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</si>
  <si>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</si>
  <si>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</si>
  <si>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</si>
  <si>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</si>
  <si>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</si>
  <si>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</si>
  <si>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</si>
  <si>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</si>
  <si>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</si>
  <si>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</si>
  <si>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</si>
  <si>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</si>
  <si>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</si>
  <si>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</si>
  <si>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</si>
  <si>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</si>
  <si>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</si>
  <si>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</si>
  <si>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</si>
  <si>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</si>
  <si>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</si>
  <si>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</si>
  <si>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</si>
  <si>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</si>
  <si>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</si>
  <si>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</si>
  <si>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</si>
  <si>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</si>
  <si>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</si>
  <si>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</si>
  <si>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</si>
  <si>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</si>
  <si>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</si>
  <si>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</si>
  <si>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</si>
  <si>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</si>
  <si>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</si>
  <si>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</si>
  <si>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</si>
  <si>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</si>
  <si>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</si>
  <si>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</si>
  <si>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</si>
  <si>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</si>
  <si>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</si>
  <si>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</si>
  <si>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</si>
  <si>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</si>
  <si>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</si>
  <si>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</si>
  <si>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</si>
  <si>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</si>
  <si>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</si>
  <si>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</si>
  <si>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</si>
  <si>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</si>
  <si>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</si>
  <si>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</si>
  <si>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</si>
  <si>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</si>
  <si>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</si>
  <si>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</si>
  <si>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</si>
  <si>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</si>
  <si>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</si>
  <si>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</si>
  <si>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</si>
  <si>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</si>
  <si>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</si>
  <si>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</si>
  <si>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</si>
  <si>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</si>
  <si>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</si>
  <si>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</si>
  <si>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</si>
  <si>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</si>
  <si>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</si>
  <si>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</si>
  <si>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</si>
  <si>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</si>
  <si>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</si>
  <si>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</si>
  <si>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</si>
  <si>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</si>
  <si>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</si>
  <si>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</si>
  <si>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</si>
  <si>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</si>
  <si>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</si>
  <si>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</si>
  <si>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</si>
  <si>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</si>
  <si>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</si>
  <si>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</si>
  <si>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</si>
  <si>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</si>
  <si>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</si>
  <si>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</si>
  <si>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</si>
  <si>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</si>
  <si>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</si>
  <si>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</si>
  <si>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</si>
  <si>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</si>
  <si>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</si>
  <si>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</si>
  <si>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</si>
  <si>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</si>
  <si>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</si>
  <si>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</si>
  <si>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</si>
  <si>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</si>
  <si>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</si>
  <si>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</si>
  <si>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</si>
  <si>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</si>
  <si>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</si>
  <si>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</si>
  <si>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</si>
  <si>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</si>
  <si>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</si>
  <si>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</si>
  <si>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</si>
  <si>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</si>
  <si>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</si>
  <si>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</si>
  <si>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</si>
  <si>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</si>
  <si>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</si>
  <si>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</si>
  <si>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</si>
  <si>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</si>
  <si>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</si>
  <si>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</si>
  <si>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</si>
  <si>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</si>
  <si>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</si>
  <si>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</si>
  <si>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</si>
  <si>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</si>
  <si>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</si>
  <si>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</si>
  <si>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</si>
  <si>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</si>
  <si>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</si>
  <si>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</si>
  <si>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</si>
  <si>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</si>
  <si>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</si>
  <si>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</si>
  <si>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</si>
  <si>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</si>
  <si>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</si>
  <si>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</si>
  <si>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</si>
  <si>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</si>
  <si>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</si>
  <si>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</si>
  <si>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</si>
  <si>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</si>
  <si>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</si>
  <si>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</si>
  <si>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</si>
  <si>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</si>
  <si>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</si>
  <si>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</si>
  <si>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</si>
  <si>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</si>
  <si>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</si>
  <si>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</si>
  <si>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</si>
  <si>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</si>
  <si>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</si>
  <si>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</si>
  <si>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</si>
  <si>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</si>
  <si>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</si>
  <si>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</si>
  <si>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</si>
  <si>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</si>
  <si>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</si>
  <si>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</si>
  <si>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</si>
  <si>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</si>
  <si>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</si>
  <si>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</si>
  <si>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</si>
  <si>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</si>
  <si>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</si>
  <si>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</si>
  <si>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</si>
  <si>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</si>
  <si>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</si>
  <si>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</si>
  <si>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</si>
  <si>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</si>
  <si>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</si>
  <si>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</si>
  <si>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</si>
  <si>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</si>
  <si>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</si>
  <si>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</si>
  <si>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</si>
  <si>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</si>
  <si>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</si>
  <si>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</si>
  <si>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</si>
  <si>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</si>
  <si>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</si>
  <si>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</si>
  <si>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</si>
  <si>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</si>
  <si>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</si>
  <si>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</si>
  <si>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</si>
  <si>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</si>
  <si>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</si>
  <si>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</si>
  <si>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</si>
  <si>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</si>
  <si>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</si>
  <si>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</si>
  <si>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</si>
  <si>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</si>
  <si>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</si>
  <si>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</si>
  <si>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</si>
  <si>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</si>
  <si>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</si>
  <si>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</si>
  <si>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</si>
  <si>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</si>
  <si>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</si>
  <si>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</si>
  <si>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</si>
  <si>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</si>
  <si>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</si>
  <si>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</si>
  <si>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</si>
  <si>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</si>
  <si>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</si>
  <si>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</si>
  <si>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</si>
  <si>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</si>
  <si>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</si>
  <si>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</si>
  <si>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</si>
  <si>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</si>
  <si>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</si>
  <si>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</si>
  <si>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</si>
  <si>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</si>
  <si>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</si>
  <si>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</si>
  <si>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</si>
  <si>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</si>
  <si>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</si>
  <si>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</si>
  <si>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</si>
  <si>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</si>
  <si>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</si>
  <si>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</si>
  <si>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</si>
  <si>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</si>
  <si>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</si>
  <si>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</si>
  <si>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</si>
  <si>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</si>
  <si>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</si>
  <si>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</si>
  <si>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</si>
  <si>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</si>
  <si>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</si>
  <si>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</si>
  <si>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</si>
  <si>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</si>
  <si>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</si>
  <si>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</si>
  <si>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</si>
  <si>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</si>
  <si>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</si>
  <si>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</si>
  <si>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</si>
  <si>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</si>
  <si>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</si>
  <si>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</si>
  <si>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</si>
  <si>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</si>
  <si>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</si>
  <si>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</si>
  <si>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</si>
  <si>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</si>
  <si>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</si>
  <si>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</si>
  <si>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</si>
  <si>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</si>
  <si>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</si>
  <si>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</si>
  <si>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</si>
  <si>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</si>
  <si>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</si>
  <si>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</si>
  <si>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</si>
  <si>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</si>
  <si>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</si>
  <si>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</si>
  <si>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</si>
  <si>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</si>
  <si>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</si>
  <si>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</si>
  <si>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</si>
  <si>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</si>
  <si>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</si>
  <si>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</si>
  <si>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</si>
  <si>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</si>
  <si>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</si>
  <si>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</si>
  <si>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</si>
  <si>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</si>
  <si>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</si>
  <si>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</si>
  <si>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</si>
  <si>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</si>
  <si>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</si>
  <si>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</si>
  <si>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</si>
  <si>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</si>
  <si>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</si>
  <si>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</si>
  <si>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</si>
  <si>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</si>
  <si>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</si>
  <si>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</si>
  <si>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</si>
  <si>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</si>
  <si>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</si>
  <si>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</si>
  <si>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</si>
  <si>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</si>
  <si>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</si>
  <si>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</si>
  <si>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</si>
  <si>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</si>
  <si>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</si>
  <si>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</si>
  <si>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</si>
  <si>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</si>
  <si>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</si>
  <si>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</si>
  <si>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</si>
  <si>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</si>
  <si>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</si>
  <si>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</si>
  <si>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</si>
  <si>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</si>
  <si>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</si>
  <si>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</si>
  <si>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</si>
  <si>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</si>
  <si>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</si>
  <si>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</si>
  <si>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</si>
  <si>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</si>
  <si>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</si>
  <si>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</si>
  <si>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</si>
  <si>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</si>
  <si>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</si>
  <si>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</si>
  <si>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</si>
  <si>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</si>
  <si>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</si>
  <si>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</si>
  <si>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</si>
  <si>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</si>
  <si>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</si>
  <si>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</si>
  <si>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</si>
  <si>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</si>
  <si>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</si>
  <si>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</si>
  <si>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</si>
  <si>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</si>
  <si>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</si>
  <si>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</si>
  <si>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</si>
  <si>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</si>
  <si>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</si>
  <si>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</si>
  <si>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</si>
  <si>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</si>
  <si>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</si>
  <si>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</si>
  <si>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</si>
  <si>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</si>
  <si>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</si>
  <si>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</si>
  <si>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</si>
  <si>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</si>
  <si>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</si>
  <si>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</si>
  <si>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</si>
  <si>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</si>
  <si>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</si>
  <si>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</si>
  <si>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</si>
  <si>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</si>
  <si>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</si>
  <si>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</si>
  <si>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</si>
  <si>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</si>
  <si>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</si>
  <si>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</si>
  <si>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</si>
  <si>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</si>
  <si>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</si>
  <si>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</si>
  <si>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</si>
  <si>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</si>
  <si>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</si>
  <si>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</si>
  <si>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</si>
  <si>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</si>
  <si>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</si>
  <si>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</si>
  <si>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</si>
  <si>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</si>
  <si>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</si>
  <si>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</si>
  <si>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</si>
  <si>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</si>
  <si>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</si>
  <si>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</si>
  <si>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</si>
  <si>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</si>
  <si>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</si>
  <si>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</si>
  <si>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</si>
  <si>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</si>
  <si>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</si>
  <si>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</si>
  <si>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</si>
  <si>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</si>
  <si>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</si>
  <si>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</si>
  <si>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</si>
  <si>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</si>
  <si>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</si>
  <si>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</si>
  <si>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</si>
  <si>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</si>
  <si>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</si>
  <si>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</si>
  <si>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</si>
  <si>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</si>
  <si>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</si>
  <si>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</si>
  <si>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</si>
  <si>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</si>
  <si>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</si>
  <si>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</si>
  <si>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</si>
  <si>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</si>
  <si>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</si>
  <si>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</si>
  <si>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</si>
  <si>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</si>
  <si>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</si>
  <si>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</si>
  <si>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</si>
  <si>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</si>
  <si>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</si>
  <si>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</si>
  <si>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</si>
  <si>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</si>
  <si>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</si>
  <si>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</si>
  <si>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</si>
  <si>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</si>
  <si>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</si>
  <si>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</si>
  <si>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</si>
  <si>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</si>
  <si>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</si>
  <si>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</si>
  <si>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</si>
  <si>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</si>
  <si>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</si>
  <si>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</si>
  <si>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</si>
  <si>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</si>
  <si>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</si>
  <si>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</si>
  <si>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</si>
  <si>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</si>
  <si>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</si>
  <si>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</si>
  <si>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</si>
  <si>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</si>
  <si>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</si>
  <si>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</si>
  <si>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</si>
  <si>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</si>
  <si>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</si>
  <si>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</si>
  <si>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</si>
  <si>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</si>
  <si>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</si>
  <si>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</si>
  <si>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</si>
  <si>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</si>
  <si>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</si>
  <si>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</si>
  <si>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</si>
  <si>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</si>
  <si>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</si>
  <si>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</si>
  <si>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</si>
  <si>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</si>
  <si>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</si>
  <si>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</si>
  <si>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</si>
  <si>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</si>
  <si>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</si>
  <si>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</si>
  <si>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</si>
  <si>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</si>
  <si>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</si>
  <si>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</si>
  <si>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</si>
  <si>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</si>
  <si>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</si>
  <si>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</si>
  <si>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</si>
  <si>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</si>
  <si>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</si>
  <si>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</si>
  <si>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</si>
  <si>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</si>
  <si>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</si>
  <si>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</si>
  <si>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</si>
  <si>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</si>
  <si>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</si>
  <si>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</si>
  <si>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</si>
  <si>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</si>
  <si>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</si>
  <si>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</si>
  <si>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</si>
  <si>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</si>
  <si>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</si>
  <si>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</si>
  <si>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</si>
  <si>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</si>
  <si>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</si>
  <si>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</si>
  <si>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</si>
  <si>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</si>
  <si>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</si>
  <si>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</si>
  <si>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</si>
  <si>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</si>
  <si>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</si>
  <si>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</si>
  <si>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</si>
  <si>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</si>
  <si>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</si>
  <si>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</si>
  <si>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</si>
  <si>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</si>
  <si>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</si>
  <si>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</si>
  <si>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</si>
  <si>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</si>
  <si>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</si>
  <si>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</si>
  <si>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</si>
  <si>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</si>
  <si>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</si>
  <si>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</si>
  <si>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</si>
  <si>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</si>
  <si>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</si>
  <si>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</si>
  <si>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</si>
  <si>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</si>
  <si>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</si>
  <si>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</si>
  <si>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</si>
  <si>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</si>
  <si>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</si>
  <si>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</si>
  <si>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</si>
  <si>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</si>
  <si>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</si>
  <si>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</si>
  <si>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</si>
  <si>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</si>
  <si>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</si>
  <si>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</si>
  <si>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</si>
  <si>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</si>
  <si>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</si>
  <si>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</si>
  <si>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</si>
  <si>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</si>
  <si>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</si>
  <si>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</si>
  <si>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</si>
  <si>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</si>
  <si>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</si>
  <si>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</si>
  <si>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</si>
  <si>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</si>
  <si>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</si>
  <si>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</si>
  <si>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</si>
  <si>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</si>
  <si>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</si>
  <si>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</si>
  <si>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</si>
  <si>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</si>
  <si>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</si>
  <si>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</si>
  <si>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</si>
  <si>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</si>
  <si>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</si>
  <si>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</si>
  <si>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</si>
  <si>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</si>
  <si>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</si>
  <si>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</si>
  <si>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</si>
  <si>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</si>
  <si>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</si>
  <si>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</si>
  <si>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</si>
  <si>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</si>
  <si>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</si>
  <si>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</si>
  <si>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</si>
  <si>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</si>
  <si>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</si>
  <si>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</si>
  <si>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</si>
  <si>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</si>
  <si>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</si>
  <si>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</si>
  <si>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</si>
  <si>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</si>
  <si>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</si>
  <si>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</si>
  <si>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</si>
  <si>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</si>
  <si>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</si>
  <si>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</si>
  <si>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</si>
  <si>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</si>
  <si>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</si>
  <si>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</si>
  <si>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</si>
  <si>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</si>
  <si>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</si>
  <si>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</si>
  <si>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</si>
  <si>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</si>
  <si>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</si>
  <si>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</si>
  <si>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</si>
  <si>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</si>
  <si>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</si>
  <si>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</si>
  <si>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</si>
  <si>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</si>
  <si>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</si>
  <si>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</si>
  <si>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</si>
  <si>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</si>
  <si>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</si>
  <si>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</si>
  <si>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</si>
  <si>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</si>
  <si>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</si>
  <si>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</si>
  <si>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</si>
  <si>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</si>
  <si>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</si>
  <si>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</si>
  <si>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</si>
  <si>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</si>
  <si>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</si>
  <si>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</si>
  <si>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</si>
  <si>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</si>
  <si>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</si>
  <si>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</si>
  <si>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</si>
  <si>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</si>
  <si>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</si>
  <si>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</si>
  <si>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</si>
  <si>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</si>
  <si>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</si>
  <si>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</si>
  <si>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</si>
  <si>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</si>
  <si>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</si>
  <si>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</si>
  <si>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</si>
  <si>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</si>
  <si>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</si>
  <si>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</si>
  <si>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</si>
  <si>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</si>
  <si>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</si>
  <si>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</si>
  <si>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</si>
  <si>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</si>
  <si>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</si>
  <si>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</si>
  <si>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</si>
  <si>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</si>
  <si>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</si>
  <si>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</si>
  <si>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</si>
  <si>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</si>
  <si>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</si>
  <si>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</si>
  <si>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</si>
  <si>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</si>
  <si>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</si>
  <si>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</si>
  <si>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</si>
  <si>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</si>
  <si>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</si>
  <si>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</si>
  <si>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</si>
  <si>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</si>
  <si>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</si>
  <si>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</si>
  <si>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</si>
  <si>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</si>
  <si>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</si>
  <si>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</si>
  <si>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</si>
  <si>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</si>
  <si>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</si>
  <si>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</si>
  <si>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</si>
  <si>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</si>
  <si>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</si>
  <si>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</si>
  <si>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</si>
  <si>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</si>
  <si>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</si>
  <si>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</si>
  <si>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</si>
  <si>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</si>
  <si>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</si>
  <si>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</si>
  <si>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</si>
  <si>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</si>
  <si>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</si>
  <si>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</si>
  <si>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</si>
  <si>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</si>
  <si>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</si>
  <si>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</si>
  <si>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</si>
  <si>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</si>
  <si>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</si>
  <si>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</si>
  <si>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</si>
  <si>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</si>
  <si>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</si>
  <si>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</si>
  <si>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</si>
  <si>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</si>
  <si>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</si>
  <si>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</si>
  <si>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</si>
  <si>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</si>
  <si>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</si>
  <si>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</si>
  <si>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</si>
  <si>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</si>
  <si>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</si>
  <si>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</si>
  <si>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</si>
  <si>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</si>
  <si>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</si>
  <si>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</si>
  <si>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</si>
  <si>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</si>
  <si>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</si>
  <si>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</si>
  <si>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</si>
  <si>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</si>
  <si>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</si>
  <si>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</si>
  <si>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</si>
  <si>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</si>
  <si>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</si>
  <si>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</si>
  <si>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</si>
  <si>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</si>
  <si>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</si>
  <si>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</si>
  <si>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</si>
  <si>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</si>
  <si>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</si>
  <si>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</si>
  <si>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</si>
  <si>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</si>
  <si>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</si>
  <si>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</si>
  <si>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</si>
  <si>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</si>
  <si>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</si>
  <si>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</si>
  <si>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</si>
  <si>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</si>
  <si>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</si>
  <si>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</si>
  <si>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</si>
  <si>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</si>
  <si>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</si>
  <si>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</si>
  <si>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</si>
  <si>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</si>
  <si>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</si>
  <si>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</si>
  <si>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</si>
  <si>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</si>
  <si>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</si>
  <si>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</si>
  <si>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</si>
  <si>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</si>
  <si>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</si>
  <si>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</si>
  <si>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</si>
  <si>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</si>
  <si>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</si>
  <si>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</si>
  <si>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</si>
  <si>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</si>
  <si>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</si>
  <si>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</si>
  <si>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</si>
  <si>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</si>
  <si>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</si>
  <si>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</si>
  <si>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</si>
  <si>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</si>
  <si>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</si>
  <si>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</si>
  <si>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</si>
  <si>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</si>
  <si>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</si>
  <si>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</si>
  <si>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</si>
  <si>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</si>
  <si>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</si>
  <si>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</si>
  <si>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</si>
  <si>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</si>
  <si>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</si>
  <si>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</si>
  <si>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</si>
  <si>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</si>
  <si>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</si>
  <si>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</si>
  <si>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</si>
  <si>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</si>
  <si>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</si>
  <si>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</si>
  <si>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</si>
  <si>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</si>
  <si>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</si>
  <si>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</si>
  <si>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</si>
  <si>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</si>
  <si>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</si>
  <si>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</si>
  <si>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</si>
  <si>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</si>
  <si>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</si>
  <si>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</si>
  <si>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</si>
  <si>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</si>
  <si>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</si>
  <si>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</si>
  <si>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</si>
  <si>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</si>
  <si>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</si>
  <si>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</si>
  <si>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</si>
  <si>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</si>
  <si>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</si>
  <si>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</si>
  <si>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</si>
  <si>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</si>
  <si>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</si>
  <si>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</si>
  <si>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</si>
  <si>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</si>
  <si>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</si>
  <si>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</si>
  <si>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</si>
  <si>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</si>
  <si>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</si>
  <si>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</si>
  <si>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</si>
  <si>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</si>
  <si>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</si>
  <si>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</si>
  <si>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</si>
  <si>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</si>
  <si>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</si>
  <si>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</si>
  <si>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</si>
  <si>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</si>
  <si>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</si>
  <si>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</si>
  <si>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</si>
  <si>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</si>
  <si>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</si>
  <si>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</si>
  <si>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</si>
  <si>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</si>
  <si>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</si>
  <si>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</si>
  <si>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</si>
  <si>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</si>
  <si>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</si>
  <si>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</si>
  <si>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</si>
  <si>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</si>
  <si>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</si>
  <si>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</si>
  <si>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</si>
  <si>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</si>
  <si>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</si>
  <si>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</si>
  <si>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</si>
  <si>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</si>
  <si>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</si>
  <si>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</si>
  <si>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</si>
  <si>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</si>
  <si>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</si>
  <si>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</si>
  <si>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</si>
  <si>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</si>
  <si>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</si>
  <si>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</si>
  <si>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</si>
  <si>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</si>
  <si>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</si>
  <si>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</si>
  <si>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</si>
  <si>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</si>
  <si>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</si>
  <si>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</si>
  <si>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</si>
  <si>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</si>
  <si>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</si>
  <si>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</si>
  <si>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</si>
  <si>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</si>
  <si>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</si>
  <si>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</si>
  <si>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</si>
  <si>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</si>
  <si>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</si>
  <si>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</si>
  <si>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</si>
  <si>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</si>
  <si>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</si>
  <si>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</si>
  <si>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</si>
  <si>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</si>
  <si>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</si>
  <si>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</si>
  <si>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</si>
  <si>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</si>
  <si>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</si>
  <si>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</si>
  <si>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</si>
  <si>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</si>
  <si>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</si>
  <si>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</si>
  <si>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</si>
  <si>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</si>
  <si>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</si>
  <si>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</si>
  <si>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</si>
  <si>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</si>
  <si>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</si>
  <si>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</si>
  <si>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</si>
  <si>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</si>
  <si>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</si>
  <si>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</si>
  <si>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</si>
  <si>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</si>
  <si>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</si>
  <si>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</si>
  <si>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</si>
  <si>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</si>
  <si>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</si>
  <si>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</si>
  <si>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</si>
  <si>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</si>
  <si>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</si>
  <si>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</si>
  <si>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</si>
  <si>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</si>
  <si>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</si>
  <si>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</si>
  <si>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</si>
  <si>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</si>
  <si>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</si>
  <si>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</si>
  <si>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</si>
  <si>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</si>
  <si>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</si>
  <si>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</si>
  <si>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</si>
  <si>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</si>
  <si>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</si>
  <si>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</si>
  <si>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</si>
  <si>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</si>
  <si>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</si>
  <si>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</si>
  <si>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</si>
  <si>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</si>
  <si>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</si>
  <si>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</si>
  <si>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</si>
  <si>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</si>
  <si>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</si>
  <si>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</si>
  <si>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</si>
  <si>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</si>
  <si>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</si>
  <si>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</si>
  <si>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</si>
  <si>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</si>
  <si>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</si>
  <si>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</si>
  <si>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</si>
  <si>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</si>
  <si>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</si>
  <si>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</si>
  <si>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</si>
  <si>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</si>
  <si>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</si>
  <si>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</si>
  <si>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</si>
  <si>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</si>
  <si>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</si>
  <si>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</si>
  <si>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</si>
  <si>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</si>
  <si>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</si>
  <si>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</si>
  <si>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</si>
  <si>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</si>
  <si>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</si>
  <si>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</si>
  <si>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</si>
  <si>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</si>
  <si>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</si>
  <si>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</si>
  <si>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</si>
  <si>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</si>
  <si>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</si>
  <si>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</si>
  <si>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</si>
  <si>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</si>
  <si>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</si>
  <si>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</si>
  <si>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</si>
  <si>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</si>
  <si>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</si>
  <si>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</si>
  <si>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</si>
  <si>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</si>
  <si>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</si>
  <si>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</si>
  <si>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</si>
  <si>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</si>
  <si>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</si>
  <si>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</si>
  <si>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</si>
  <si>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</si>
  <si>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</si>
  <si>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</si>
  <si>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</si>
  <si>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</si>
  <si>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</si>
  <si>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</si>
  <si>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</si>
  <si>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</si>
  <si>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</si>
  <si>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</si>
  <si>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</si>
  <si>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</si>
  <si>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</si>
  <si>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</si>
  <si>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</si>
  <si>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</si>
  <si>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</si>
  <si>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</si>
  <si>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</si>
  <si>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</si>
  <si>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</si>
  <si>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</si>
  <si>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</si>
  <si>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</si>
  <si>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</si>
  <si>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</si>
  <si>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</si>
  <si>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</si>
  <si>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</si>
  <si>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</si>
  <si>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</si>
  <si>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</si>
  <si>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</si>
  <si>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</si>
  <si>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</si>
  <si>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</si>
  <si>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</si>
  <si>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</si>
  <si>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</si>
  <si>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</si>
  <si>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</si>
  <si>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</si>
  <si>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</si>
  <si>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</si>
  <si>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</si>
  <si>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</si>
  <si>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</si>
  <si>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</si>
  <si>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</si>
  <si>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</si>
  <si>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</si>
  <si>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</si>
  <si>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</si>
  <si>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</si>
  <si>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</si>
  <si>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</si>
  <si>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</si>
  <si>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</si>
  <si>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</si>
  <si>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</si>
  <si>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</si>
  <si>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</si>
  <si>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</si>
  <si>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</si>
  <si>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</si>
  <si>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</si>
  <si>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</si>
  <si>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</si>
  <si>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</si>
  <si>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</si>
  <si>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</si>
  <si>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</si>
  <si>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</si>
  <si>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</si>
  <si>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</si>
  <si>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</si>
  <si>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</si>
  <si>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</si>
  <si>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</si>
  <si>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</si>
  <si>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</si>
  <si>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</si>
  <si>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</si>
  <si>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</si>
  <si>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</si>
  <si>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</si>
  <si>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</si>
  <si>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</si>
  <si>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</si>
  <si>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</si>
  <si>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</si>
  <si>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</si>
  <si>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</si>
  <si>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</si>
  <si>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</si>
  <si>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</si>
  <si>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</si>
  <si>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</si>
  <si>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</si>
  <si>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</si>
  <si>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</si>
  <si>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</si>
  <si>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</si>
  <si>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</si>
  <si>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</si>
  <si>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</si>
  <si>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</si>
  <si>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</si>
  <si>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</si>
  <si>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</si>
  <si>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</si>
  <si>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</si>
  <si>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</si>
  <si>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</si>
  <si>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</si>
  <si>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</si>
  <si>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</si>
  <si>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</si>
  <si>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</si>
  <si>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</si>
  <si>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</si>
  <si>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</si>
  <si>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</si>
  <si>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</si>
  <si>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</si>
  <si>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</si>
  <si>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</si>
  <si>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</si>
  <si>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</si>
  <si>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</si>
  <si>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</si>
  <si>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</si>
  <si>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</si>
  <si>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</si>
  <si>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</si>
  <si>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</si>
  <si>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</si>
  <si>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</si>
  <si>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</si>
  <si>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</si>
  <si>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</si>
  <si>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</si>
  <si>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</si>
  <si>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</si>
  <si>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</si>
  <si>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</si>
  <si>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</si>
  <si>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</si>
  <si>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</si>
  <si>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</si>
  <si>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</si>
  <si>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</si>
  <si>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</si>
  <si>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</si>
  <si>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</si>
  <si>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</si>
  <si>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</si>
  <si>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</si>
  <si>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</si>
  <si>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</si>
  <si>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</si>
  <si>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</si>
  <si>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</si>
  <si>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</si>
  <si>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</si>
  <si>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</si>
  <si>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</si>
  <si>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</si>
  <si>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</si>
  <si>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</si>
  <si>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</si>
  <si>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</si>
  <si>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</si>
  <si>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</si>
  <si>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</si>
  <si>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</si>
  <si>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</si>
  <si>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</si>
  <si>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</si>
  <si>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</si>
  <si>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</si>
  <si>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</si>
  <si>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</si>
  <si>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</si>
  <si>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</si>
  <si>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</si>
  <si>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</si>
  <si>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</si>
  <si>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</si>
  <si>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</si>
  <si>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</si>
  <si>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</si>
  <si>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</si>
  <si>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</si>
  <si>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</si>
  <si>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</si>
  <si>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</si>
  <si>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</si>
  <si>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</si>
  <si>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</si>
  <si>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</si>
  <si>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</si>
  <si>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</si>
  <si>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</si>
  <si>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</si>
  <si>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</si>
  <si>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</si>
  <si>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</si>
  <si>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</si>
  <si>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</si>
  <si>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</si>
  <si>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</si>
  <si>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</si>
  <si>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</si>
  <si>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</si>
  <si>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</si>
  <si>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</si>
  <si>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</si>
  <si>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</si>
  <si>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</si>
  <si>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</si>
  <si>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</si>
  <si>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</si>
  <si>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</si>
  <si>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</si>
  <si>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</si>
  <si>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</si>
  <si>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</si>
  <si>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</si>
  <si>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</si>
  <si>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</si>
  <si>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</si>
  <si>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</si>
  <si>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</si>
  <si>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</si>
  <si>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</si>
  <si>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</si>
  <si>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</si>
  <si>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</si>
  <si>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</si>
  <si>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</si>
  <si>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</si>
  <si>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</si>
  <si>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</si>
  <si>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</si>
  <si>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</si>
  <si>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</si>
  <si>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</si>
  <si>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</si>
  <si>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</si>
  <si>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</si>
  <si>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</si>
  <si>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</si>
  <si>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</si>
  <si>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</si>
  <si>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</si>
  <si>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</si>
  <si>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</si>
  <si>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</si>
  <si>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</si>
  <si>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</si>
  <si>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</si>
  <si>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</si>
  <si>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</si>
  <si>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</si>
  <si>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</si>
  <si>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</si>
  <si>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</si>
  <si>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</si>
  <si>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</si>
  <si>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</si>
  <si>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</si>
  <si>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</si>
  <si>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</si>
  <si>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</si>
  <si>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</si>
  <si>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</si>
  <si>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</si>
  <si>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</si>
  <si>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</si>
  <si>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</si>
  <si>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</si>
  <si>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</si>
  <si>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</si>
  <si>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</si>
  <si>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</si>
  <si>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</si>
  <si>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</si>
  <si>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</si>
  <si>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</si>
  <si>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</si>
  <si>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</si>
  <si>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</si>
  <si>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</si>
  <si>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</si>
  <si>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</si>
  <si>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</si>
  <si>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</si>
  <si>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</si>
  <si>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</si>
  <si>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</si>
  <si>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</si>
  <si>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</si>
  <si>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</si>
  <si>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</si>
  <si>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</si>
  <si>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</si>
  <si>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</si>
  <si>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</si>
  <si>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</si>
  <si>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</si>
  <si>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</si>
  <si>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</si>
  <si>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</si>
  <si>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</si>
  <si>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</si>
  <si>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</si>
  <si>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</si>
  <si>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</si>
  <si>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</si>
  <si>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</si>
  <si>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</si>
  <si>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</si>
  <si>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</si>
  <si>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</si>
  <si>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</si>
  <si>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</si>
  <si>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</si>
  <si>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</si>
  <si>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</si>
  <si>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</si>
  <si>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</si>
  <si>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</si>
  <si>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</si>
  <si>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</si>
  <si>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</si>
  <si>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</si>
  <si>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</si>
  <si>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</si>
  <si>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</si>
  <si>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</si>
  <si>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</si>
  <si>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</si>
  <si>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</si>
  <si>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</si>
  <si>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</si>
  <si>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</si>
  <si>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</si>
  <si>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</si>
  <si>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</si>
  <si>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</si>
  <si>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</si>
  <si>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</si>
  <si>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</si>
  <si>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</si>
  <si>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</si>
  <si>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</si>
  <si>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</si>
  <si>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</si>
  <si>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</si>
  <si>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</si>
  <si>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</si>
  <si>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</si>
  <si>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</si>
  <si>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</si>
  <si>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</si>
  <si>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</si>
  <si>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</si>
  <si>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</si>
  <si>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</si>
  <si>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</si>
  <si>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</si>
  <si>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</si>
  <si>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</si>
  <si>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</si>
  <si>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</si>
  <si>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</si>
  <si>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</si>
  <si>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</si>
  <si>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</si>
  <si>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</si>
  <si>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</si>
  <si>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</si>
  <si>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</si>
  <si>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</si>
  <si>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</si>
  <si>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</si>
  <si>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</si>
  <si>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</si>
  <si>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</si>
  <si>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</si>
  <si>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</si>
  <si>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</si>
  <si>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</si>
  <si>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</si>
  <si>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</si>
  <si>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</si>
  <si>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</si>
  <si>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</si>
  <si>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</si>
  <si>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</si>
  <si>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</si>
  <si>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</si>
  <si>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</si>
  <si>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</si>
  <si>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</si>
  <si>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</si>
  <si>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</si>
  <si>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</si>
  <si>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</si>
  <si>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</si>
  <si>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</si>
  <si>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</si>
  <si>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</si>
  <si>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</si>
  <si>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</si>
  <si>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</si>
  <si>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</si>
  <si>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</si>
  <si>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</si>
  <si>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</si>
  <si>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</si>
  <si>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</si>
  <si>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</si>
  <si>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</si>
  <si>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</si>
  <si>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</si>
  <si>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</si>
  <si>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</si>
  <si>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</si>
  <si>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</si>
  <si>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</si>
  <si>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</si>
  <si>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</si>
  <si>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</si>
  <si>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</si>
  <si>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</si>
  <si>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</si>
  <si>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</si>
  <si>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</si>
  <si>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</si>
  <si>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</si>
  <si>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</si>
  <si>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</si>
  <si>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</si>
  <si>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</si>
  <si>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</si>
  <si>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</si>
  <si>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</si>
  <si>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</si>
  <si>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</si>
  <si>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</si>
  <si>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</si>
  <si>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</si>
  <si>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</si>
  <si>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</si>
  <si>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</si>
  <si>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</si>
  <si>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</si>
  <si>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</si>
  <si>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</si>
  <si>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</si>
  <si>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</si>
  <si>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</si>
  <si>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</si>
  <si>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</si>
  <si>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</si>
  <si>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</si>
  <si>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</si>
  <si>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</si>
  <si>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</si>
  <si>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</si>
  <si>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</si>
  <si>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</si>
  <si>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</si>
  <si>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</si>
  <si>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</si>
  <si>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</si>
  <si>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</si>
  <si>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</si>
  <si>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</si>
  <si>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</si>
  <si>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</si>
  <si>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</si>
  <si>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</si>
  <si>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</si>
  <si>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</si>
  <si>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</si>
  <si>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</si>
  <si>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</si>
  <si>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</si>
  <si>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</si>
  <si>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</si>
  <si>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</si>
  <si>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</si>
  <si>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</si>
  <si>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</si>
  <si>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</si>
  <si>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</si>
  <si>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</si>
  <si>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</si>
  <si>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</si>
  <si>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</si>
  <si>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</si>
  <si>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</si>
  <si>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</si>
  <si>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</si>
  <si>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</si>
  <si>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</si>
  <si>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</si>
  <si>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</si>
  <si>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</si>
  <si>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</si>
  <si>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</si>
  <si>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</si>
  <si>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</si>
  <si>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</si>
  <si>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</si>
  <si>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</si>
  <si>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</si>
  <si>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</si>
  <si>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</si>
  <si>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</si>
  <si>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</si>
  <si>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</si>
  <si>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</si>
  <si>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</si>
  <si>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</si>
  <si>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</si>
  <si>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</si>
  <si>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</si>
  <si>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</si>
  <si>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</si>
  <si>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</si>
  <si>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</si>
  <si>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</si>
  <si>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</si>
  <si>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</si>
  <si>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</si>
  <si>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</si>
  <si>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</si>
  <si>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</si>
  <si>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</si>
  <si>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</si>
  <si>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</si>
  <si>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</si>
  <si>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</si>
  <si>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</si>
  <si>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</si>
  <si>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</si>
  <si>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</si>
  <si>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</si>
  <si>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</si>
  <si>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</si>
  <si>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</si>
  <si>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</si>
  <si>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</si>
  <si>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</si>
  <si>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</si>
  <si>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</si>
  <si>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</si>
  <si>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</si>
  <si>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</si>
  <si>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</si>
  <si>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</si>
  <si>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</si>
  <si>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</si>
  <si>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</si>
  <si>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</si>
  <si>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</si>
  <si>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</si>
  <si>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</si>
  <si>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</si>
  <si>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</si>
  <si>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</si>
  <si>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</si>
  <si>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</si>
  <si>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</si>
  <si>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</si>
  <si>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</si>
  <si>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</si>
  <si>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</si>
  <si>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</si>
  <si>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</si>
  <si>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</si>
  <si>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</si>
  <si>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</si>
  <si>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</si>
  <si>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</si>
  <si>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</si>
  <si>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</si>
  <si>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</si>
  <si>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</si>
  <si>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</si>
  <si>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</si>
  <si>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</si>
  <si>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</si>
  <si>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</si>
  <si>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</si>
  <si>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</si>
  <si>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</si>
  <si>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</si>
  <si>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</si>
  <si>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</si>
  <si>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</si>
  <si>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</si>
  <si>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</si>
  <si>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</si>
  <si>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</si>
  <si>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</si>
  <si>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</si>
  <si>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</si>
  <si>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</si>
  <si>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</si>
  <si>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</si>
  <si>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</si>
  <si>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</si>
  <si>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</si>
  <si>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</si>
  <si>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</si>
  <si>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</si>
  <si>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</si>
  <si>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</si>
  <si>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</si>
  <si>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</si>
  <si>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</si>
  <si>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</si>
  <si>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</si>
  <si>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</si>
  <si>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</si>
  <si>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</si>
  <si>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</si>
  <si>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</si>
  <si>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</si>
  <si>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</si>
  <si>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</si>
  <si>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</si>
  <si>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</si>
  <si>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</si>
  <si>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</si>
  <si>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</si>
  <si>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</si>
  <si>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</si>
  <si>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</si>
  <si>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</si>
  <si>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</si>
  <si>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</si>
  <si>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</si>
  <si>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</si>
  <si>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</si>
  <si>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</si>
  <si>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</si>
  <si>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</si>
  <si>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</si>
  <si>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</si>
  <si>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</si>
  <si>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</si>
  <si>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</si>
  <si>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</si>
  <si>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</si>
  <si>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</si>
  <si>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</si>
  <si>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</si>
  <si>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</si>
  <si>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</si>
  <si>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</si>
  <si>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</si>
  <si>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</si>
  <si>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</si>
  <si>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</si>
  <si>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</si>
  <si>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</si>
  <si>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</si>
  <si>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</si>
  <si>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</si>
  <si>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</si>
  <si>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</si>
  <si>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</si>
  <si>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</si>
  <si>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</si>
  <si>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</si>
  <si>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</si>
  <si>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</si>
  <si>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</si>
  <si>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</si>
  <si>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</si>
  <si>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</si>
  <si>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</si>
  <si>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</si>
  <si>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</si>
  <si>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</si>
  <si>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</si>
  <si>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</si>
  <si>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</si>
  <si>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</si>
  <si>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</si>
  <si>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</si>
  <si>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</si>
  <si>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</si>
  <si>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</si>
  <si>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</si>
  <si>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</si>
  <si>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</si>
  <si>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</si>
  <si>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</si>
  <si>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</si>
  <si>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</si>
  <si>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</si>
  <si>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</si>
  <si>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</si>
  <si>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</si>
  <si>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</si>
  <si>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</si>
  <si>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</si>
  <si>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</si>
  <si>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</si>
  <si>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</si>
  <si>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</si>
  <si>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</si>
  <si>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</si>
  <si>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</si>
  <si>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</si>
  <si>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</si>
  <si>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</si>
  <si>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</si>
  <si>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</si>
  <si>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</si>
  <si>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</si>
  <si>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</si>
  <si>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</si>
  <si>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</si>
  <si>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</si>
  <si>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</si>
  <si>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</si>
  <si>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</si>
  <si>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</si>
  <si>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</si>
  <si>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</si>
  <si>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</si>
  <si>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</si>
  <si>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</si>
  <si>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</si>
  <si>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</si>
  <si>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</si>
  <si>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</si>
  <si>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</si>
  <si>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</si>
  <si>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</si>
  <si>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</si>
  <si>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</si>
  <si>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</si>
  <si>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</si>
  <si>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</si>
  <si>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</si>
  <si>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</si>
  <si>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</si>
  <si>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</si>
  <si>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</si>
  <si>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</si>
  <si>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</si>
  <si>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</si>
  <si>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</si>
  <si>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</si>
  <si>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</si>
  <si>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</si>
  <si>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</si>
  <si>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</si>
  <si>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</si>
  <si>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</si>
  <si>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</si>
  <si>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</si>
  <si>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</si>
  <si>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</si>
  <si>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</si>
  <si>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</si>
  <si>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</si>
  <si>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</si>
  <si>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</si>
  <si>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</si>
  <si>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</si>
  <si>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</si>
  <si>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</si>
  <si>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</si>
  <si>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</si>
  <si>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</si>
  <si>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</si>
  <si>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</si>
  <si>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</si>
  <si>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</si>
  <si>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</si>
  <si>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</si>
  <si>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</si>
  <si>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</si>
  <si>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</si>
  <si>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</si>
  <si>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</si>
  <si>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</si>
  <si>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</si>
  <si>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</si>
  <si>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</si>
  <si>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</si>
  <si>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</si>
  <si>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</si>
  <si>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</si>
  <si>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</si>
  <si>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</si>
  <si>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</si>
  <si>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</si>
  <si>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</si>
  <si>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</si>
  <si>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</si>
  <si>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</si>
  <si>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</si>
  <si>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</si>
  <si>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</si>
  <si>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</si>
  <si>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</si>
  <si>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</si>
  <si>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</si>
  <si>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</si>
  <si>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</si>
  <si>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</si>
  <si>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</si>
  <si>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</si>
  <si>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</si>
  <si>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</si>
  <si>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</si>
  <si>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</si>
  <si>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</si>
  <si>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</si>
  <si>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</si>
  <si>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</si>
  <si>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</si>
  <si>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</si>
  <si>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</si>
  <si>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</si>
  <si>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</si>
  <si>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</si>
  <si>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</si>
  <si>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</si>
  <si>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</si>
  <si>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</si>
  <si>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</si>
  <si>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</si>
  <si>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</si>
  <si>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</si>
  <si>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</si>
  <si>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</si>
  <si>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</si>
  <si>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</si>
  <si>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</si>
  <si>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</si>
  <si>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</si>
  <si>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</si>
  <si>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</si>
  <si>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</si>
  <si>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</si>
  <si>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</si>
  <si>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</si>
  <si>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</si>
  <si>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</si>
  <si>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</si>
  <si>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</si>
  <si>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</si>
  <si>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</si>
  <si>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</si>
  <si>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</si>
  <si>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</si>
  <si>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</si>
  <si>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</si>
  <si>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</si>
  <si>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</si>
  <si>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</si>
  <si>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</si>
  <si>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</si>
  <si>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</si>
  <si>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</si>
  <si>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</si>
  <si>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</si>
  <si>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</si>
  <si>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</si>
  <si>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</si>
  <si>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</si>
  <si>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</si>
  <si>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</si>
  <si>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</si>
  <si>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</si>
  <si>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</si>
  <si>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</si>
  <si>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</si>
  <si>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</si>
  <si>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</si>
  <si>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</si>
  <si>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</si>
  <si>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</si>
  <si>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</si>
  <si>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</si>
  <si>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</si>
  <si>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</si>
  <si>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</si>
  <si>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</si>
  <si>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</si>
  <si>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</si>
  <si>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</si>
  <si>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</si>
  <si>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</si>
  <si>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</si>
  <si>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</si>
  <si>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</si>
  <si>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</si>
  <si>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</si>
  <si>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</si>
  <si>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</si>
  <si>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</si>
  <si>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</si>
  <si>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</si>
  <si>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</si>
  <si>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</si>
  <si>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</si>
  <si>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</si>
  <si>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</si>
  <si>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</si>
  <si>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</si>
  <si>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</si>
  <si>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</si>
  <si>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</si>
  <si>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</si>
  <si>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</si>
  <si>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</si>
  <si>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</si>
  <si>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</si>
  <si>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</si>
  <si>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</si>
  <si>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</si>
  <si>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</si>
  <si>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</si>
  <si>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</si>
  <si>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</si>
  <si>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</si>
  <si>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</si>
  <si>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</si>
  <si>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</si>
  <si>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</si>
  <si>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</si>
  <si>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</si>
  <si>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</si>
  <si>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</si>
  <si>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</si>
  <si>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</si>
  <si>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</si>
  <si>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</si>
  <si>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</si>
  <si>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</si>
  <si>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</si>
  <si>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</si>
  <si>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</si>
  <si>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</si>
  <si>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</si>
  <si>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</si>
  <si>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</si>
  <si>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</si>
  <si>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</si>
  <si>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</si>
  <si>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</si>
  <si>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</si>
  <si>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</si>
  <si>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</si>
  <si>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</si>
  <si>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</si>
  <si>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</si>
  <si>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</si>
  <si>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</si>
  <si>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</si>
  <si>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</si>
  <si>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</si>
  <si>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</si>
  <si>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</si>
  <si>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</si>
  <si>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</si>
  <si>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</si>
  <si>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</si>
  <si>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</si>
  <si>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</si>
  <si>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</si>
  <si>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</si>
  <si>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</si>
  <si>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</si>
  <si>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</si>
  <si>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</si>
  <si>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</si>
  <si>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</si>
  <si>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</si>
  <si>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</si>
  <si>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</si>
  <si>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</si>
  <si>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</si>
  <si>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</si>
  <si>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</si>
  <si>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</si>
  <si>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</si>
  <si>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</si>
  <si>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</si>
  <si>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</si>
  <si>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</si>
  <si>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</si>
  <si>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</si>
  <si>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</si>
  <si>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</si>
  <si>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</si>
  <si>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</si>
  <si>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</si>
  <si>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</si>
  <si>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</si>
  <si>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</si>
  <si>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</si>
  <si>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</si>
  <si>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</si>
  <si>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</si>
  <si>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</si>
  <si>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</si>
  <si>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</si>
  <si>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</si>
  <si>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</si>
  <si>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</si>
  <si>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</si>
  <si>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</si>
  <si>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</si>
  <si>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</si>
  <si>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</si>
  <si>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</si>
  <si>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</si>
  <si>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</si>
  <si>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</si>
  <si>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</si>
  <si>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</si>
  <si>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</si>
  <si>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</si>
  <si>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</si>
  <si>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</si>
  <si>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</si>
  <si>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</si>
  <si>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</si>
  <si>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</si>
  <si>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</si>
  <si>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</si>
  <si>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</si>
  <si>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</si>
  <si>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</si>
  <si>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</si>
  <si>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</si>
  <si>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</si>
  <si>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</si>
  <si>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</si>
  <si>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</si>
  <si>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</si>
  <si>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</si>
  <si>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</si>
  <si>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</si>
  <si>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</si>
  <si>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</si>
  <si>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</si>
  <si>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</si>
  <si>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</si>
  <si>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</si>
  <si>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</si>
  <si>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</si>
  <si>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</si>
  <si>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</si>
  <si>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</si>
  <si>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</si>
  <si>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</si>
  <si>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</si>
  <si>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</si>
  <si>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</si>
  <si>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</si>
  <si>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</si>
  <si>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</si>
  <si>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</si>
  <si>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</si>
  <si>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</si>
  <si>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</si>
  <si>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</si>
  <si>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</si>
  <si>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</si>
  <si>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</si>
  <si>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</si>
  <si>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</si>
  <si>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</si>
  <si>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</si>
  <si>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</si>
  <si>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</si>
  <si>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</si>
  <si>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</si>
  <si>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</si>
  <si>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</si>
  <si>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</si>
  <si>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</si>
  <si>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</si>
  <si>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</si>
  <si>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</si>
  <si>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</si>
  <si>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</si>
  <si>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</si>
  <si>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</si>
  <si>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</si>
  <si>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</si>
  <si>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</si>
  <si>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</si>
  <si>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</si>
  <si>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</si>
  <si>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</si>
  <si>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</si>
  <si>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</si>
  <si>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</si>
  <si>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</si>
  <si>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</si>
  <si>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</si>
  <si>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</si>
  <si>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</si>
  <si>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</si>
  <si>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</si>
  <si>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</si>
  <si>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</si>
  <si>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</si>
  <si>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</si>
  <si>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</si>
  <si>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</si>
  <si>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</si>
  <si>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</si>
  <si>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</si>
  <si>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</si>
  <si>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</si>
  <si>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</si>
  <si>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</si>
  <si>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</si>
  <si>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</si>
  <si>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</si>
  <si>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</si>
  <si>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</si>
  <si>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</si>
  <si>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</si>
  <si>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</si>
  <si>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</si>
  <si>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</si>
  <si>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</si>
  <si>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</si>
  <si>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</si>
  <si>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</si>
  <si>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</si>
  <si>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</si>
  <si>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</si>
  <si>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</si>
  <si>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</si>
  <si>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</si>
  <si>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</si>
  <si>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</si>
  <si>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</si>
  <si>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</si>
  <si>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</si>
  <si>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</si>
  <si>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</si>
  <si>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</si>
  <si>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</si>
  <si>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</si>
  <si>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</si>
  <si>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</si>
  <si>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</si>
  <si>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</si>
  <si>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</si>
  <si>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</si>
  <si>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</si>
  <si>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</si>
  <si>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</si>
  <si>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</si>
  <si>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</si>
  <si>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</si>
  <si>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</si>
  <si>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</si>
  <si>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</si>
  <si>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</si>
  <si>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</si>
  <si>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</si>
  <si>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</si>
  <si>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</si>
  <si>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</si>
  <si>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</si>
  <si>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</si>
  <si>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</si>
  <si>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</si>
  <si>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</si>
  <si>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</si>
  <si>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</si>
  <si>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</si>
  <si>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</si>
  <si>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</si>
  <si>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</si>
  <si>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</si>
  <si>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</si>
  <si>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</si>
  <si>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</si>
  <si>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</si>
  <si>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</si>
  <si>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</si>
  <si>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</si>
  <si>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</si>
  <si>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</si>
  <si>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</si>
  <si>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</si>
  <si>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</si>
  <si>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</si>
  <si>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</si>
  <si>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</si>
  <si>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</si>
  <si>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</si>
  <si>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</si>
  <si>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</si>
  <si>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</si>
  <si>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</si>
  <si>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</si>
  <si>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</si>
  <si>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</si>
  <si>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</si>
  <si>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</si>
  <si>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</si>
  <si>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</si>
  <si>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</si>
  <si>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</si>
  <si>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</si>
  <si>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</si>
  <si>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</si>
  <si>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</si>
  <si>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</si>
  <si>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</si>
  <si>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</si>
  <si>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</si>
  <si>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</si>
  <si>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</si>
  <si>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</si>
  <si>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</si>
  <si>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</si>
  <si>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</si>
  <si>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</si>
  <si>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</si>
  <si>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</si>
  <si>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</si>
  <si>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</si>
  <si>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</si>
  <si>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</si>
  <si>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</si>
  <si>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</si>
  <si>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</si>
  <si>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</si>
  <si>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</si>
  <si>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</si>
  <si>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</si>
  <si>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</si>
  <si>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</si>
  <si>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</si>
  <si>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</si>
  <si>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</si>
  <si>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</si>
  <si>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</si>
  <si>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</si>
  <si>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</si>
  <si>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</si>
  <si>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</si>
  <si>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</si>
  <si>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</si>
  <si>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</si>
  <si>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</si>
  <si>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</si>
  <si>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</si>
  <si>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</si>
  <si>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</si>
  <si>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</si>
  <si>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</si>
  <si>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</si>
  <si>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</si>
  <si>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</si>
  <si>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</si>
  <si>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</si>
  <si>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</si>
  <si>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</si>
  <si>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</si>
  <si>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</si>
  <si>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</si>
  <si>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</si>
  <si>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</si>
  <si>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</si>
  <si>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</si>
  <si>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</si>
  <si>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</si>
  <si>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</si>
  <si>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</si>
  <si>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</si>
  <si>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</si>
  <si>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</si>
  <si>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</si>
  <si>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</si>
  <si>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</si>
  <si>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</si>
  <si>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</si>
  <si>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</si>
  <si>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</si>
  <si>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</si>
  <si>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</si>
  <si>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</si>
  <si>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</si>
  <si>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</si>
  <si>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</si>
  <si>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</si>
  <si>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</si>
  <si>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</si>
  <si>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</si>
  <si>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</si>
  <si>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</si>
  <si>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</si>
  <si>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</si>
  <si>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</si>
  <si>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</si>
  <si>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</si>
  <si>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</si>
  <si>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</si>
  <si>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</si>
  <si>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</si>
  <si>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</si>
  <si>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</si>
  <si>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</si>
  <si>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</si>
  <si>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</si>
  <si>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</si>
  <si>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</si>
  <si>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</si>
  <si>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</si>
  <si>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</si>
  <si>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</si>
  <si>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</si>
  <si>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</si>
  <si>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</si>
  <si>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</si>
  <si>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</si>
  <si>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</si>
  <si>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</si>
  <si>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</si>
  <si>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</si>
  <si>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</si>
  <si>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</si>
  <si>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</si>
  <si>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</si>
  <si>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</si>
  <si>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</si>
  <si>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</si>
  <si>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</si>
  <si>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</si>
  <si>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</si>
  <si>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</si>
  <si>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</si>
  <si>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</si>
  <si>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</si>
  <si>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</si>
  <si>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</si>
  <si>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</si>
  <si>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</si>
  <si>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</si>
  <si>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</si>
  <si>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</si>
  <si>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</si>
  <si>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</si>
  <si>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</si>
  <si>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</si>
  <si>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</si>
  <si>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</si>
  <si>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</si>
  <si>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</si>
  <si>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</si>
  <si>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</si>
  <si>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</si>
  <si>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</si>
  <si>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</si>
  <si>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</si>
  <si>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</si>
  <si>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</si>
  <si>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</si>
  <si>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</si>
  <si>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</si>
  <si>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</si>
  <si>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</si>
  <si>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</si>
  <si>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</si>
  <si>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</si>
  <si>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</si>
  <si>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</si>
  <si>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</si>
  <si>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</si>
  <si>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</si>
  <si>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</si>
  <si>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</si>
  <si>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</si>
  <si>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</si>
  <si>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</si>
  <si>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</si>
  <si>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</si>
  <si>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</si>
  <si>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</si>
  <si>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</si>
  <si>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</si>
  <si>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</si>
  <si>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</si>
  <si>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</si>
  <si>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</si>
  <si>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</si>
  <si>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</si>
  <si>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</si>
  <si>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</si>
  <si>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</si>
  <si>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</si>
  <si>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</si>
  <si>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</si>
  <si>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</si>
  <si>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</si>
  <si>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</si>
  <si>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</si>
  <si>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</si>
  <si>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</si>
  <si>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</si>
  <si>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</si>
  <si>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</si>
  <si>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</si>
  <si>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</si>
  <si>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</si>
  <si>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</si>
  <si>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</si>
  <si>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</si>
  <si>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</si>
  <si>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</si>
  <si>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</si>
  <si>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</si>
  <si>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</si>
  <si>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</si>
  <si>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</si>
  <si>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</si>
  <si>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</si>
  <si>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</si>
  <si>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</si>
  <si>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</si>
  <si>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</si>
  <si>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</si>
  <si>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</si>
  <si>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</si>
  <si>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</si>
  <si>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</si>
  <si>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</si>
  <si>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</si>
  <si>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</si>
  <si>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</si>
  <si>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</si>
  <si>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</si>
  <si>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</si>
  <si>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</si>
  <si>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</si>
  <si>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</si>
  <si>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</si>
  <si>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</si>
  <si>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</si>
  <si>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</si>
  <si>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</si>
  <si>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</si>
  <si>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</si>
  <si>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</si>
  <si>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</si>
  <si>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</si>
  <si>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</si>
  <si>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</si>
  <si>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</si>
  <si>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</si>
  <si>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</si>
  <si>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</si>
  <si>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</si>
  <si>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</si>
  <si>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</si>
  <si>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</si>
  <si>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</si>
  <si>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</si>
  <si>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</si>
  <si>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</si>
  <si>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</si>
  <si>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</si>
  <si>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</si>
  <si>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</si>
  <si>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</si>
  <si>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</si>
  <si>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</si>
  <si>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</si>
  <si>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</si>
  <si>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</si>
  <si>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</si>
  <si>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</si>
  <si>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</si>
  <si>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</si>
  <si>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</si>
  <si>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</si>
  <si>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</si>
  <si>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</si>
  <si>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</si>
  <si>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</si>
  <si>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</si>
  <si>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</si>
  <si>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</si>
  <si>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</si>
  <si>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</si>
  <si>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</si>
  <si>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</si>
  <si>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</si>
  <si>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</si>
  <si>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</si>
  <si>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</si>
  <si>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</si>
  <si>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</si>
  <si>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</si>
  <si>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</si>
  <si>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</si>
  <si>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</si>
  <si>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</si>
  <si>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</si>
  <si>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</si>
  <si>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</si>
  <si>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</si>
  <si>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</si>
  <si>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</si>
  <si>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</si>
  <si>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</si>
  <si>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</si>
  <si>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</si>
  <si>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</si>
  <si>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</si>
  <si>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</si>
  <si>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</si>
  <si>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</si>
  <si>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</si>
  <si>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</si>
  <si>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</si>
  <si>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</si>
  <si>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</si>
  <si>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</si>
  <si>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</si>
  <si>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</si>
  <si>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</si>
  <si>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</si>
  <si>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</si>
  <si>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</si>
  <si>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</si>
  <si>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</si>
  <si>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</si>
  <si>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</si>
  <si>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</si>
  <si>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</si>
  <si>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</si>
  <si>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</si>
  <si>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</si>
  <si>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</si>
  <si>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</si>
  <si>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</si>
  <si>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</si>
  <si>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</si>
  <si>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</si>
  <si>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</si>
  <si>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</si>
  <si>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</si>
  <si>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</si>
  <si>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</si>
  <si>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</si>
  <si>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</si>
  <si>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</si>
  <si>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</si>
  <si>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</si>
  <si>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</si>
  <si>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</si>
  <si>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</si>
  <si>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</si>
  <si>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</si>
  <si>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</si>
  <si>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</si>
  <si>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</si>
  <si>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</si>
  <si>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</si>
  <si>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</si>
  <si>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</si>
  <si>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</si>
  <si>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</si>
  <si>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</si>
  <si>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</si>
  <si>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</si>
  <si>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</si>
  <si>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</si>
  <si>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</si>
  <si>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</si>
  <si>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</si>
  <si>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</si>
  <si>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</si>
  <si>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</si>
  <si>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</si>
  <si>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</si>
  <si>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</si>
  <si>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</si>
  <si>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</si>
  <si>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</si>
  <si>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</si>
  <si>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</si>
  <si>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</si>
  <si>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</si>
  <si>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</si>
  <si>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</si>
  <si>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</si>
  <si>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</si>
  <si>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</si>
  <si>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</si>
  <si>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</si>
  <si>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</si>
  <si>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</si>
  <si>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</si>
  <si>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</si>
  <si>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</si>
  <si>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</si>
  <si>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</si>
  <si>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</si>
  <si>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</si>
  <si>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</si>
  <si>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</si>
  <si>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</si>
  <si>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</si>
  <si>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</si>
  <si>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</si>
  <si>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</si>
  <si>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</si>
  <si>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</si>
  <si>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</si>
  <si>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</si>
  <si>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</si>
  <si>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</si>
  <si>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</si>
  <si>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</si>
  <si>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</si>
  <si>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</si>
  <si>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</si>
  <si>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</si>
  <si>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</si>
  <si>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</si>
  <si>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</si>
  <si>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</si>
  <si>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</si>
  <si>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</si>
  <si>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</si>
  <si>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</si>
  <si>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</si>
  <si>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</si>
  <si>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</si>
  <si>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</si>
  <si>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</si>
  <si>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</si>
  <si>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</si>
  <si>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</si>
  <si>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</si>
  <si>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</si>
  <si>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</si>
  <si>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</si>
  <si>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</si>
  <si>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</si>
  <si>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</si>
  <si>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</si>
  <si>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</si>
  <si>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</si>
  <si>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</si>
  <si>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</si>
  <si>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</si>
  <si>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</si>
  <si>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</si>
  <si>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</si>
  <si>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</si>
  <si>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</si>
  <si>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</si>
  <si>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</si>
  <si>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</si>
  <si>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</si>
  <si>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</si>
  <si>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</si>
  <si>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</si>
  <si>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</si>
  <si>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</si>
  <si>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</si>
  <si>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</si>
  <si>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</si>
  <si>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</si>
  <si>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</si>
  <si>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</si>
  <si>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</si>
  <si>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</si>
  <si>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</si>
  <si>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</si>
  <si>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</si>
  <si>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</si>
  <si>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</si>
  <si>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</si>
  <si>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</si>
  <si>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</si>
  <si>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</si>
  <si>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</si>
  <si>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</si>
  <si>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</si>
  <si>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</si>
  <si>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</si>
  <si>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</si>
  <si>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</si>
  <si>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</si>
  <si>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</si>
  <si>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</si>
  <si>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</si>
  <si>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</si>
  <si>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</si>
  <si>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</si>
  <si>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</si>
  <si>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</si>
  <si>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</si>
  <si>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</si>
  <si>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</si>
  <si>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</si>
  <si>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</si>
  <si>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</si>
  <si>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</si>
  <si>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</si>
  <si>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</si>
  <si>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</si>
  <si>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</si>
  <si>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</si>
  <si>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</si>
  <si>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</si>
  <si>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</si>
  <si>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</si>
  <si>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</si>
  <si>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</si>
  <si>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</si>
  <si>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</si>
  <si>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</si>
  <si>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</si>
  <si>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</si>
  <si>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</si>
  <si>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</si>
  <si>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</si>
  <si>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</si>
  <si>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</si>
  <si>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</si>
  <si>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</si>
  <si>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</si>
  <si>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</si>
  <si>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</si>
  <si>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</si>
  <si>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</si>
  <si>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</si>
  <si>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</si>
  <si>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</si>
  <si>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</si>
  <si>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</si>
  <si>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</si>
  <si>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</si>
  <si>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</si>
  <si>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</si>
  <si>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</si>
  <si>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</si>
  <si>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</si>
  <si>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</si>
  <si>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</si>
  <si>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</si>
  <si>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</si>
  <si>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</si>
  <si>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</si>
  <si>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</si>
  <si>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</si>
  <si>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</si>
  <si>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</si>
  <si>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</si>
  <si>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</si>
  <si>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</si>
  <si>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</si>
  <si>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</si>
  <si>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</si>
  <si>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</si>
  <si>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</si>
  <si>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</si>
  <si>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</si>
  <si>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</si>
  <si>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</si>
  <si>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</si>
  <si>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</si>
  <si>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</si>
  <si>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</si>
  <si>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</si>
  <si>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</si>
  <si>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</si>
  <si>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</si>
  <si>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</si>
  <si>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</si>
  <si>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</si>
  <si>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</si>
  <si>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</si>
  <si>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</si>
  <si>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</si>
  <si>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</si>
  <si>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</si>
  <si>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</si>
  <si>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</si>
  <si>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</si>
  <si>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</si>
  <si>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</si>
  <si>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</si>
  <si>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</si>
  <si>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</si>
  <si>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</si>
  <si>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</si>
  <si>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</si>
  <si>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</si>
  <si>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</si>
  <si>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</si>
  <si>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</si>
  <si>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</si>
  <si>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</si>
  <si>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</si>
  <si>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</si>
  <si>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</si>
  <si>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</si>
  <si>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</si>
  <si>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</si>
  <si>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</si>
  <si>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</si>
  <si>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</si>
  <si>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</si>
  <si>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</si>
  <si>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</si>
  <si>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</si>
  <si>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</si>
  <si>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</si>
  <si>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</si>
  <si>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</si>
  <si>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</si>
  <si>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</si>
  <si>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</si>
  <si>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</si>
  <si>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</si>
  <si>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</si>
  <si>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</si>
  <si>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</si>
  <si>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</si>
  <si>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</si>
  <si>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</si>
  <si>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</si>
  <si>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</si>
  <si>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</si>
  <si>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</si>
  <si>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</si>
  <si>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</si>
  <si>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</si>
  <si>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</si>
  <si>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</si>
  <si>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</si>
  <si>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</si>
  <si>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</si>
  <si>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</si>
  <si>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</si>
  <si>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</si>
  <si>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</si>
  <si>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</si>
  <si>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</si>
  <si>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</si>
  <si>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</si>
  <si>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</si>
  <si>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</si>
  <si>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</si>
  <si>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</si>
  <si>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</si>
  <si>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</si>
  <si>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</si>
  <si>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</si>
  <si>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</si>
  <si>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</si>
  <si>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</si>
  <si>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</si>
  <si>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</si>
  <si>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</si>
  <si>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</si>
  <si>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</si>
  <si>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</si>
  <si>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</si>
  <si>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</si>
  <si>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</si>
  <si>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</si>
  <si>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</si>
  <si>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</si>
  <si>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</si>
  <si>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</si>
  <si>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</si>
  <si>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</si>
  <si>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</si>
  <si>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</si>
  <si>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</si>
  <si>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</si>
  <si>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</si>
  <si>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</si>
  <si>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</si>
  <si>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</si>
  <si>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</si>
  <si>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</si>
  <si>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</si>
  <si>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</si>
  <si>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</si>
  <si>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</si>
  <si>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</si>
  <si>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</si>
  <si>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</si>
  <si>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</si>
  <si>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</si>
  <si>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</si>
  <si>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</si>
  <si>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</si>
  <si>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</si>
  <si>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</si>
  <si>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</si>
  <si>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</si>
  <si>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</si>
  <si>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</si>
  <si>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</si>
  <si>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</si>
  <si>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</si>
  <si>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</si>
  <si>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</si>
  <si>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</si>
  <si>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</si>
  <si>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</si>
  <si>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</si>
  <si>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</si>
  <si>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</si>
  <si>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</si>
  <si>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</si>
  <si>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</si>
  <si>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</si>
  <si>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</si>
  <si>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</si>
  <si>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</si>
  <si>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</si>
  <si>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</si>
  <si>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</si>
  <si>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</si>
  <si>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</si>
  <si>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</si>
  <si>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</si>
  <si>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</si>
  <si>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</si>
  <si>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</si>
  <si>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</si>
  <si>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</si>
  <si>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</si>
  <si>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</si>
  <si>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</si>
  <si>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</si>
  <si>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</si>
  <si>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</si>
  <si>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</si>
  <si>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</si>
  <si>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</si>
  <si>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</si>
  <si>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</si>
  <si>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</si>
  <si>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</si>
  <si>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</si>
  <si>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</si>
  <si>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</si>
  <si>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</si>
  <si>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</si>
  <si>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</si>
  <si>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</si>
  <si>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</si>
  <si>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</si>
  <si>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</si>
  <si>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</si>
  <si>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</si>
  <si>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</si>
  <si>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</si>
  <si>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</si>
  <si>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</si>
  <si>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</si>
  <si>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</si>
  <si>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</si>
  <si>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</si>
  <si>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</si>
  <si>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</si>
  <si>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</si>
  <si>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</si>
  <si>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</si>
  <si>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</si>
  <si>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</si>
  <si>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</si>
  <si>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</si>
  <si>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</si>
  <si>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</si>
  <si>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</si>
  <si>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</si>
  <si>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</si>
  <si>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</si>
  <si>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</si>
  <si>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</si>
  <si>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</si>
  <si>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</si>
  <si>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</si>
  <si>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</si>
  <si>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</si>
  <si>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</si>
  <si>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</si>
  <si>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</si>
  <si>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</si>
  <si>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</si>
  <si>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</si>
  <si>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</si>
  <si>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</si>
  <si>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</si>
  <si>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</si>
  <si>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</si>
  <si>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</si>
  <si>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</si>
  <si>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</si>
  <si>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</si>
  <si>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</si>
  <si>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</si>
  <si>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</si>
  <si>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</si>
  <si>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</si>
  <si>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</si>
  <si>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</si>
  <si>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</si>
  <si>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</si>
  <si>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</si>
  <si>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</si>
  <si>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</si>
  <si>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</si>
  <si>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</si>
  <si>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</si>
  <si>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</si>
  <si>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</si>
  <si>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</si>
  <si>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</si>
  <si>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</si>
  <si>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</si>
  <si>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</si>
  <si>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</si>
  <si>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</si>
  <si>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</si>
  <si>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</si>
  <si>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</si>
  <si>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</si>
  <si>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</si>
  <si>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</si>
  <si>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</si>
  <si>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</si>
  <si>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</si>
  <si>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</si>
  <si>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</si>
  <si>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</si>
  <si>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</si>
  <si>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</si>
  <si>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</si>
  <si>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</si>
  <si>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</si>
  <si>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</si>
  <si>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</si>
  <si>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</si>
  <si>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</si>
  <si>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</si>
  <si>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</si>
  <si>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</si>
  <si>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</si>
  <si>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</si>
  <si>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</si>
  <si>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</si>
  <si>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</si>
  <si>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</si>
  <si>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</si>
  <si>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</si>
  <si>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</si>
  <si>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</si>
  <si>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</si>
  <si>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</si>
  <si>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</si>
  <si>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</si>
  <si>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</si>
  <si>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</si>
  <si>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</si>
  <si>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</si>
  <si>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</si>
  <si>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</si>
  <si>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</si>
  <si>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</si>
  <si>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</si>
  <si>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</si>
  <si>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</si>
  <si>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</si>
  <si>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</si>
  <si>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</si>
  <si>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</si>
  <si>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</si>
  <si>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</si>
  <si>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</si>
  <si>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</si>
  <si>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</si>
  <si>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</si>
  <si>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</si>
  <si>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</si>
  <si>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</si>
  <si>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</si>
  <si>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</si>
  <si>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</si>
  <si>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</si>
  <si>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</si>
  <si>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</si>
  <si>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</si>
  <si>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</si>
  <si>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</si>
  <si>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</si>
  <si>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</si>
  <si>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</si>
  <si>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</si>
  <si>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</si>
  <si>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</si>
  <si>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</si>
  <si>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</si>
  <si>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</si>
  <si>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</si>
  <si>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</si>
  <si>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</si>
  <si>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</si>
  <si>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</si>
  <si>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</si>
  <si>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</si>
  <si>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</si>
  <si>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</si>
  <si>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</si>
  <si>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</si>
  <si>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</si>
  <si>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</si>
  <si>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</si>
  <si>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</si>
  <si>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</si>
  <si>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</si>
  <si>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</si>
  <si>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</si>
  <si>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</si>
  <si>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</si>
  <si>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</si>
  <si>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</si>
  <si>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</si>
  <si>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</si>
  <si>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</si>
  <si>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</si>
  <si>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</si>
  <si>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</si>
  <si>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</si>
  <si>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</si>
  <si>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</si>
  <si>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</si>
  <si>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</si>
  <si>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</si>
  <si>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</si>
  <si>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</si>
  <si>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</si>
  <si>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</si>
  <si>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</si>
  <si>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</si>
  <si>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</si>
  <si>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</si>
  <si>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</si>
  <si>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</si>
  <si>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</si>
  <si>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</si>
  <si>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</si>
  <si>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</si>
  <si>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</si>
  <si>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</si>
  <si>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</si>
  <si>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</si>
  <si>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</si>
  <si>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</si>
  <si>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</si>
  <si>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</si>
  <si>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</si>
  <si>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</si>
  <si>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</si>
  <si>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</si>
  <si>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</si>
  <si>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</si>
  <si>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</si>
  <si>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</si>
  <si>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</si>
  <si>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</si>
  <si>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</si>
  <si>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</si>
  <si>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</si>
  <si>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</si>
  <si>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</si>
  <si>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</si>
  <si>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</si>
  <si>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</si>
  <si>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</si>
  <si>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</si>
  <si>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</si>
  <si>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</si>
  <si>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</si>
  <si>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</si>
  <si>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</si>
  <si>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</si>
  <si>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</si>
  <si>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</si>
  <si>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</si>
  <si>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</si>
  <si>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</si>
  <si>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</si>
  <si>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</si>
  <si>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</si>
  <si>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</si>
  <si>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</si>
  <si>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</si>
  <si>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</si>
  <si>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</si>
  <si>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</si>
  <si>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</si>
  <si>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</si>
  <si>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</si>
  <si>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</si>
  <si>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</si>
  <si>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</si>
  <si>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</si>
  <si>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</si>
  <si>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</si>
  <si>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</si>
  <si>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</si>
  <si>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</si>
  <si>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</si>
  <si>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</si>
  <si>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</si>
  <si>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</si>
  <si>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</si>
  <si>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</si>
  <si>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</si>
  <si>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</si>
  <si>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</si>
  <si>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</si>
  <si>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</si>
  <si>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</si>
  <si>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</si>
  <si>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</si>
  <si>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</si>
  <si>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</si>
  <si>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</si>
  <si>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</si>
  <si>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</si>
  <si>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</si>
  <si>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</si>
  <si>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</si>
  <si>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</si>
  <si>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</si>
  <si>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</si>
  <si>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</si>
  <si>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</si>
  <si>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</si>
  <si>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</si>
  <si>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</si>
  <si>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</si>
  <si>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</si>
  <si>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</si>
  <si>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</si>
  <si>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</si>
  <si>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</si>
  <si>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</si>
  <si>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</si>
  <si>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</si>
  <si>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</si>
  <si>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</si>
  <si>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</si>
  <si>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</si>
  <si>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</si>
  <si>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</si>
  <si>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</si>
  <si>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</si>
  <si>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</si>
  <si>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</si>
  <si>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</si>
  <si>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</si>
  <si>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</si>
  <si>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</si>
  <si>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</si>
  <si>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</si>
  <si>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</si>
  <si>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</si>
  <si>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</si>
  <si>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</si>
  <si>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</si>
  <si>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</si>
  <si>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</si>
  <si>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</si>
  <si>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</si>
  <si>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</si>
  <si>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</si>
  <si>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</si>
  <si>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</si>
  <si>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</si>
  <si>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</si>
  <si>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</si>
  <si>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</si>
  <si>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</si>
  <si>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</si>
  <si>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</si>
  <si>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</si>
  <si>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</si>
  <si>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</si>
  <si>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</si>
  <si>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</si>
  <si>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</si>
  <si>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</si>
  <si>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</si>
  <si>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</si>
  <si>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</si>
  <si>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</si>
  <si>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</si>
  <si>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</si>
  <si>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</si>
  <si>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</si>
  <si>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</si>
  <si>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</si>
  <si>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</si>
  <si>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</si>
  <si>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</si>
  <si>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</si>
  <si>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</si>
  <si>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</si>
  <si>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</si>
  <si>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</si>
  <si>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</si>
  <si>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</si>
  <si>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</si>
  <si>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</si>
  <si>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</si>
  <si>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</si>
  <si>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</si>
  <si>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</si>
  <si>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</si>
  <si>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</si>
  <si>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</si>
  <si>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</si>
  <si>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</si>
  <si>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</si>
  <si>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</si>
  <si>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</si>
  <si>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</si>
  <si>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</si>
  <si>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</si>
  <si>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</si>
  <si>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</si>
  <si>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</si>
  <si>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</si>
  <si>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</si>
  <si>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</si>
  <si>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</si>
  <si>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</si>
  <si>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</si>
  <si>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</si>
  <si>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</si>
  <si>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</si>
  <si>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</si>
  <si>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</si>
  <si>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</si>
  <si>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</si>
  <si>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</si>
  <si>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</si>
  <si>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</si>
  <si>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</si>
  <si>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</si>
  <si>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</si>
  <si>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</si>
  <si>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</si>
  <si>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</si>
  <si>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</si>
  <si>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</si>
  <si>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</si>
  <si>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</si>
  <si>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</si>
  <si>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</si>
  <si>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</si>
  <si>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</si>
  <si>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</si>
  <si>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</si>
  <si>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</si>
  <si>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</si>
  <si>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</si>
  <si>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</si>
  <si>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</si>
  <si>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</si>
  <si>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</si>
  <si>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</si>
  <si>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</si>
  <si>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</si>
  <si>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</si>
  <si>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</si>
  <si>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</si>
  <si>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</si>
  <si>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</si>
  <si>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</si>
  <si>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</si>
  <si>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</si>
  <si>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</si>
  <si>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</si>
  <si>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</si>
  <si>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</si>
  <si>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</si>
  <si>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</si>
  <si>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</si>
  <si>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</si>
  <si>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</si>
  <si>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</si>
  <si>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</si>
  <si>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</si>
  <si>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</si>
  <si>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</si>
  <si>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</si>
  <si>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</si>
  <si>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</si>
  <si>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</si>
  <si>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</si>
  <si>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</si>
  <si>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</si>
  <si>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</si>
  <si>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</si>
  <si>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</si>
  <si>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</si>
  <si>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</si>
  <si>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</si>
  <si>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</si>
  <si>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</si>
  <si>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</si>
  <si>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</si>
  <si>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</si>
  <si>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</si>
  <si>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</si>
  <si>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</si>
  <si>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</si>
  <si>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</si>
  <si>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</si>
  <si>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</si>
  <si>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</si>
  <si>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</si>
  <si>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</si>
  <si>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</si>
  <si>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</si>
  <si>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</si>
  <si>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</si>
  <si>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</si>
  <si>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</si>
  <si>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</si>
  <si>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</si>
  <si>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</si>
  <si>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</si>
  <si>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</si>
  <si>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</si>
  <si>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</si>
  <si>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</si>
  <si>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</si>
  <si>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</si>
  <si>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</si>
  <si>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</si>
  <si>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</si>
  <si>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</si>
  <si>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</si>
  <si>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</si>
  <si>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</si>
  <si>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</si>
  <si>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</si>
  <si>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</si>
  <si>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</si>
  <si>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</si>
  <si>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</si>
  <si>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</si>
  <si>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</si>
  <si>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</si>
  <si>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</si>
  <si>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</si>
  <si>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</si>
  <si>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</si>
  <si>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</si>
  <si>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</si>
  <si>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</si>
  <si>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</si>
  <si>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</si>
  <si>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</si>
  <si>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</si>
  <si>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</si>
  <si>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</si>
  <si>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</si>
  <si>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</si>
  <si>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</si>
  <si>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</si>
  <si>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</si>
  <si>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</si>
  <si>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</si>
  <si>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</si>
  <si>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</si>
  <si>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</si>
  <si>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</si>
  <si>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</si>
  <si>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</si>
  <si>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</si>
  <si>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</si>
  <si>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</si>
  <si>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</si>
  <si>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</si>
  <si>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</si>
  <si>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</si>
  <si>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</si>
  <si>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</si>
  <si>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</si>
  <si>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</si>
  <si>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</si>
  <si>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</si>
  <si>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</si>
  <si>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</si>
  <si>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</si>
  <si>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</si>
  <si>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</si>
  <si>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</si>
  <si>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</si>
  <si>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</si>
  <si>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</si>
  <si>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</si>
  <si>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</si>
  <si>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</si>
  <si>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</si>
  <si>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</si>
  <si>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</si>
  <si>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</si>
  <si>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</si>
  <si>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</si>
  <si>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</si>
  <si>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</si>
  <si>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</si>
  <si>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</si>
  <si>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</si>
  <si>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</si>
  <si>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</si>
  <si>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</si>
  <si>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</si>
  <si>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</si>
  <si>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</si>
  <si>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</si>
  <si>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</si>
  <si>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</si>
  <si>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</si>
  <si>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</si>
  <si>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</si>
  <si>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</si>
  <si>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</si>
  <si>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</si>
  <si>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</si>
  <si>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</si>
  <si>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</si>
  <si>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</si>
  <si>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</si>
  <si>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</si>
  <si>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</si>
  <si>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</si>
  <si>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</si>
  <si>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</si>
  <si>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</si>
  <si>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</si>
  <si>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</si>
  <si>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</si>
  <si>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</si>
  <si>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</si>
  <si>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</si>
  <si>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</si>
  <si>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</si>
  <si>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</si>
  <si>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</si>
  <si>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</si>
  <si>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</si>
  <si>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</si>
  <si>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</si>
  <si>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</si>
  <si>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</si>
  <si>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</si>
  <si>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</si>
  <si>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</si>
  <si>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</si>
  <si>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</si>
  <si>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</si>
  <si>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</si>
  <si>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</si>
  <si>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</si>
  <si>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</si>
  <si>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</si>
  <si>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</si>
  <si>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</si>
  <si>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</si>
  <si>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</si>
  <si>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</si>
  <si>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</si>
  <si>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</si>
  <si>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</si>
  <si>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</si>
  <si>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</si>
  <si>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</si>
  <si>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</si>
  <si>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</si>
  <si>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</si>
  <si>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</si>
  <si>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</si>
  <si>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</si>
  <si>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</si>
  <si>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</si>
  <si>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</si>
  <si>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</si>
  <si>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</si>
  <si>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</si>
  <si>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</si>
  <si>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</si>
  <si>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</si>
  <si>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</si>
  <si>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</si>
  <si>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</si>
  <si>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</si>
  <si>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</si>
  <si>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</si>
  <si>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</si>
  <si>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</si>
  <si>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</si>
  <si>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</si>
  <si>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</si>
  <si>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</si>
  <si>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</si>
  <si>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</si>
  <si>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</si>
  <si>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</si>
  <si>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</si>
  <si>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</si>
  <si>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</si>
  <si>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</si>
  <si>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</si>
  <si>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</si>
  <si>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</si>
  <si>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</si>
  <si>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</si>
  <si>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</si>
  <si>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</si>
  <si>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</si>
  <si>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</si>
  <si>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</si>
  <si>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</si>
  <si>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</si>
  <si>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</si>
  <si>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</si>
  <si>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</si>
  <si>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</si>
  <si>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</si>
  <si>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</si>
  <si>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</si>
  <si>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</si>
  <si>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</si>
  <si>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</si>
  <si>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</si>
  <si>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</si>
  <si>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</si>
  <si>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</si>
  <si>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</si>
  <si>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</si>
  <si>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</si>
  <si>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</si>
  <si>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</si>
  <si>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</si>
  <si>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</si>
  <si>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</si>
  <si>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</si>
  <si>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</si>
  <si>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</si>
  <si>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</si>
  <si>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</si>
  <si>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</si>
  <si>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</si>
  <si>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</si>
  <si>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</si>
  <si>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</si>
  <si>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</si>
  <si>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</si>
  <si>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</si>
  <si>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</si>
  <si>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</si>
  <si>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</si>
  <si>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</si>
  <si>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</si>
  <si>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</si>
  <si>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</si>
  <si>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</si>
  <si>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</si>
  <si>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</si>
  <si>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</si>
  <si>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</si>
  <si>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</si>
  <si>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</si>
  <si>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</si>
  <si>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</si>
  <si>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</si>
  <si>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</si>
  <si>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</si>
  <si>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</si>
  <si>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</si>
  <si>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</si>
  <si>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</si>
  <si>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</si>
  <si>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</si>
  <si>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</si>
  <si>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</si>
  <si>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</si>
  <si>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</si>
  <si>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</si>
  <si>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</si>
  <si>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</si>
  <si>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</si>
  <si>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</si>
  <si>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</si>
  <si>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</si>
  <si>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</si>
  <si>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</si>
  <si>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</si>
  <si>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</si>
  <si>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</si>
  <si>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</si>
  <si>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</si>
  <si>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</si>
  <si>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</si>
  <si>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</si>
  <si>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</si>
  <si>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</si>
  <si>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</si>
  <si>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</si>
  <si>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</si>
  <si>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</si>
  <si>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</si>
  <si>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</si>
  <si>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</si>
  <si>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</si>
  <si>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</si>
  <si>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</si>
  <si>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</si>
  <si>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</si>
  <si>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</si>
  <si>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</si>
  <si>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</si>
  <si>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</si>
  <si>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</si>
  <si>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</si>
  <si>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</si>
  <si>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</si>
  <si>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</si>
  <si>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</si>
  <si>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</si>
  <si>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</si>
  <si>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</si>
  <si>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</si>
  <si>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</si>
  <si>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</si>
  <si>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</si>
  <si>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</si>
  <si>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</si>
  <si>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</si>
  <si>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</si>
  <si>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</si>
  <si>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</si>
  <si>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</si>
  <si>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</si>
  <si>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</si>
  <si>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</si>
  <si>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</si>
  <si>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</si>
  <si>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</si>
  <si>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</si>
  <si>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</si>
  <si>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</si>
  <si>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</si>
  <si>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</si>
  <si>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</si>
  <si>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</si>
  <si>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</si>
  <si>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</si>
  <si>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</si>
  <si>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</si>
  <si>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</si>
  <si>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</si>
  <si>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</si>
  <si>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</si>
  <si>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</si>
  <si>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</si>
  <si>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</si>
  <si>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</si>
  <si>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</si>
  <si>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</si>
  <si>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</si>
  <si>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</si>
  <si>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</si>
  <si>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</si>
  <si>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</si>
  <si>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</si>
  <si>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</si>
  <si>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</si>
  <si>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</si>
  <si>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</si>
  <si>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</si>
  <si>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</si>
  <si>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</si>
  <si>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</si>
  <si>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</si>
  <si>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</si>
  <si>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</si>
  <si>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</si>
  <si>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</si>
  <si>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</si>
  <si>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</si>
  <si>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</si>
  <si>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</si>
  <si>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</si>
  <si>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</si>
  <si>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</si>
  <si>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</si>
  <si>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</si>
  <si>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</si>
  <si>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</si>
  <si>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</si>
  <si>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</si>
  <si>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</si>
  <si>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</si>
  <si>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</si>
  <si>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</si>
  <si>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</si>
  <si>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</si>
  <si>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</si>
  <si>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</si>
  <si>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</si>
  <si>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</si>
  <si>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</si>
  <si>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</si>
  <si>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</si>
  <si>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</si>
  <si>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</si>
  <si>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</si>
  <si>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</si>
  <si>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</si>
  <si>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</si>
  <si>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</si>
  <si>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</si>
  <si>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</si>
  <si>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</si>
  <si>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</si>
  <si>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</si>
  <si>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</si>
  <si>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</si>
  <si>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</si>
  <si>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</si>
  <si>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</si>
  <si>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</si>
  <si>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</si>
  <si>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</si>
  <si>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</si>
  <si>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</si>
  <si>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</si>
  <si>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</si>
  <si>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</si>
  <si>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</si>
  <si>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</si>
  <si>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</si>
  <si>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</si>
  <si>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</si>
  <si>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</si>
  <si>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</si>
  <si>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</si>
  <si>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</si>
  <si>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</si>
  <si>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</si>
  <si>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</si>
  <si>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</si>
  <si>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</si>
  <si>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</si>
  <si>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</si>
  <si>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</si>
  <si>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</si>
  <si>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</si>
  <si>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</si>
  <si>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</si>
  <si>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</si>
  <si>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</si>
  <si>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</si>
  <si>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</si>
  <si>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</si>
  <si>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</si>
  <si>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</si>
  <si>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</si>
  <si>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</si>
  <si>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</si>
  <si>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</si>
  <si>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</si>
  <si>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</si>
  <si>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</si>
  <si>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</si>
  <si>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</si>
  <si>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</si>
  <si>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</si>
  <si>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</si>
  <si>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</si>
  <si>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</si>
  <si>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</si>
  <si>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</si>
  <si>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</si>
  <si>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</si>
  <si>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</si>
  <si>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</si>
  <si>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</si>
  <si>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</si>
  <si>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</si>
  <si>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</si>
  <si>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</si>
  <si>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</si>
  <si>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</si>
  <si>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</si>
  <si>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</si>
  <si>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</si>
  <si>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</si>
  <si>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</si>
  <si>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</si>
  <si>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</si>
  <si>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</si>
  <si>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</si>
  <si>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</si>
  <si>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</si>
  <si>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</si>
  <si>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</si>
  <si>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</si>
  <si>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</si>
  <si>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</si>
  <si>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</si>
  <si>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</si>
  <si>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</si>
  <si>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</si>
  <si>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</si>
  <si>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</si>
  <si>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</si>
  <si>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</si>
  <si>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</si>
  <si>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</si>
  <si>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</si>
  <si>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</si>
  <si>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</si>
  <si>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</si>
  <si>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</si>
  <si>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</si>
  <si>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</si>
  <si>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</si>
  <si>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</si>
  <si>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</si>
  <si>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</si>
  <si>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</si>
  <si>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</si>
  <si>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</si>
  <si>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</si>
  <si>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</si>
  <si>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</si>
  <si>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</si>
  <si>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</si>
  <si>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</si>
  <si>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</si>
  <si>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</si>
  <si>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</si>
  <si>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</si>
  <si>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</si>
  <si>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</si>
  <si>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</si>
  <si>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</si>
  <si>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</si>
  <si>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</si>
  <si>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</si>
  <si>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</si>
  <si>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</si>
  <si>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</si>
  <si>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</si>
  <si>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</si>
  <si>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</si>
  <si>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</si>
  <si>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</si>
  <si>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</si>
  <si>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</si>
  <si>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</si>
  <si>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</si>
  <si>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</si>
  <si>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</si>
  <si>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</si>
  <si>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</si>
  <si>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</si>
  <si>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</si>
  <si>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</si>
  <si>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</si>
  <si>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</si>
  <si>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</si>
  <si>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</si>
  <si>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</si>
  <si>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</si>
  <si>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</si>
  <si>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</si>
  <si>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</si>
  <si>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</si>
  <si>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</si>
  <si>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</si>
  <si>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</si>
  <si>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</si>
  <si>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</si>
  <si>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</si>
  <si>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</si>
  <si>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</si>
  <si>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</si>
  <si>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</si>
  <si>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</si>
  <si>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</si>
  <si>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</si>
  <si>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</si>
  <si>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</si>
  <si>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</si>
  <si>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</si>
  <si>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</si>
  <si>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</si>
  <si>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</si>
  <si>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</si>
  <si>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</si>
  <si>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</si>
  <si>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</si>
  <si>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</si>
  <si>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</si>
  <si>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</si>
  <si>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</si>
  <si>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</si>
  <si>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</si>
  <si>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</si>
  <si>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</si>
  <si>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</si>
  <si>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</si>
  <si>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</si>
  <si>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</si>
  <si>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</si>
  <si>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</si>
  <si>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</si>
  <si>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</si>
  <si>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</si>
  <si>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</si>
  <si>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</si>
  <si>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</si>
  <si>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</si>
  <si>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</si>
  <si>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</si>
  <si>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</si>
  <si>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</si>
  <si>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</si>
  <si>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</si>
  <si>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</si>
  <si>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</si>
  <si>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</si>
  <si>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</si>
  <si>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</si>
  <si>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</si>
  <si>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</si>
  <si>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</si>
  <si>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</si>
  <si>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</si>
  <si>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</si>
  <si>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</si>
  <si>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</si>
  <si>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</si>
  <si>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</si>
  <si>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</si>
  <si>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</si>
  <si>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</si>
  <si>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</si>
  <si>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</si>
  <si>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</si>
  <si>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</si>
  <si>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</si>
  <si>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</si>
  <si>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</si>
  <si>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</si>
  <si>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</si>
  <si>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</si>
  <si>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</si>
  <si>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</si>
  <si>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</si>
  <si>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</si>
  <si>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</si>
  <si>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</si>
  <si>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</si>
  <si>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</si>
  <si>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</si>
  <si>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</si>
  <si>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</si>
  <si>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</si>
  <si>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</si>
  <si>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</si>
  <si>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</si>
  <si>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</si>
  <si>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</si>
  <si>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</si>
  <si>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</si>
  <si>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</si>
  <si>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</si>
  <si>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</si>
  <si>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</si>
  <si>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</si>
  <si>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</si>
  <si>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</si>
  <si>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</si>
  <si>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</si>
  <si>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</si>
  <si>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</si>
  <si>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</si>
  <si>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</si>
  <si>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</si>
  <si>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</si>
  <si>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</si>
  <si>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</si>
  <si>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</si>
  <si>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</si>
  <si>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</si>
  <si>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</si>
  <si>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</si>
  <si>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</si>
  <si>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</si>
  <si>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</si>
  <si>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</si>
  <si>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</si>
  <si>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</si>
  <si>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</si>
  <si>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</si>
  <si>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</si>
  <si>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</si>
  <si>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</si>
  <si>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</si>
  <si>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</si>
  <si>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</si>
  <si>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</si>
  <si>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</si>
  <si>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</si>
  <si>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</si>
  <si>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</si>
  <si>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</si>
  <si>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</si>
  <si>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</si>
  <si>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</si>
  <si>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</si>
  <si>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</si>
  <si>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</si>
  <si>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</si>
  <si>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</si>
  <si>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</si>
  <si>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</si>
  <si>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</si>
  <si>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</si>
  <si>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</si>
  <si>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</si>
  <si>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</si>
  <si>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</si>
  <si>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</si>
  <si>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</si>
  <si>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</si>
  <si>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</si>
  <si>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</si>
  <si>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</si>
  <si>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</si>
  <si>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</si>
  <si>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</si>
  <si>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</si>
  <si>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</si>
  <si>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</si>
  <si>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</si>
  <si>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</si>
  <si>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</si>
  <si>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</si>
  <si>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</si>
  <si>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</si>
  <si>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</si>
  <si>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</si>
  <si>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</si>
  <si>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</si>
  <si>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</si>
  <si>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</si>
  <si>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</si>
  <si>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</si>
  <si>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</si>
  <si>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</si>
  <si>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</si>
  <si>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</si>
  <si>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</si>
  <si>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</si>
  <si>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</si>
  <si>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</si>
  <si>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</si>
  <si>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</si>
  <si>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</si>
  <si>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</si>
  <si>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</si>
  <si>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</si>
  <si>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</si>
  <si>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</si>
  <si>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</si>
  <si>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</si>
  <si>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</si>
  <si>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</si>
  <si>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</si>
  <si>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</si>
  <si>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</si>
  <si>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</si>
  <si>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</si>
  <si>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</si>
  <si>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</si>
  <si>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</si>
  <si>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</si>
  <si>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</si>
  <si>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</si>
  <si>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</si>
  <si>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</si>
  <si>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</si>
  <si>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</si>
  <si>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</si>
  <si>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</si>
  <si>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</si>
  <si>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</si>
  <si>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</si>
  <si>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</si>
  <si>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</si>
  <si>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</si>
  <si>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</si>
  <si>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</si>
  <si>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</si>
  <si>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</si>
  <si>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</si>
  <si>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</si>
  <si>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</si>
  <si>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</si>
  <si>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</si>
  <si>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</si>
  <si>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</si>
  <si>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</si>
  <si>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</si>
  <si>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</si>
  <si>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</si>
  <si>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</si>
  <si>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</si>
  <si>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</si>
  <si>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</si>
  <si>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</si>
  <si>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</si>
  <si>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</si>
  <si>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</si>
  <si>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</si>
  <si>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</si>
  <si>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</si>
  <si>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</si>
  <si>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</si>
  <si>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</si>
  <si>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</si>
  <si>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</si>
  <si>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</si>
  <si>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</si>
  <si>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</si>
  <si>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</si>
  <si>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</si>
  <si>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</si>
  <si>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</si>
  <si>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</si>
  <si>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</si>
  <si>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</si>
  <si>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</si>
  <si>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</si>
  <si>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</si>
  <si>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</si>
  <si>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</si>
  <si>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</si>
  <si>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</si>
  <si>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</si>
  <si>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</si>
  <si>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</si>
  <si>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</si>
  <si>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</si>
  <si>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</si>
  <si>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</si>
  <si>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</si>
  <si>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</si>
  <si>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</si>
  <si>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</si>
  <si>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</si>
  <si>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</si>
  <si>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</si>
  <si>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</si>
  <si>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</si>
  <si>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</si>
  <si>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</si>
  <si>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</si>
  <si>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</si>
  <si>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</si>
  <si>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</si>
  <si>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</si>
  <si>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</si>
  <si>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</si>
  <si>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</si>
  <si>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</si>
  <si>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</si>
  <si>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</si>
  <si>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</si>
  <si>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</si>
  <si>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</si>
  <si>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</si>
  <si>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</si>
  <si>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</si>
  <si>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</si>
  <si>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</si>
  <si>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</si>
  <si>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</si>
  <si>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</si>
  <si>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</si>
  <si>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</si>
  <si>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</si>
  <si>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</si>
  <si>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</si>
  <si>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</si>
  <si>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</si>
  <si>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</si>
  <si>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</si>
  <si>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</si>
  <si>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</si>
  <si>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</si>
  <si>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</si>
  <si>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</si>
  <si>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</si>
  <si>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</si>
  <si>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</si>
  <si>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</si>
  <si>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</si>
  <si>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</si>
  <si>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</si>
  <si>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</si>
  <si>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</si>
  <si>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</si>
  <si>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</si>
  <si>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</si>
  <si>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</si>
  <si>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</si>
  <si>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</si>
  <si>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</si>
  <si>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</si>
  <si>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</si>
  <si>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</si>
  <si>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</si>
  <si>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</si>
  <si>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</si>
  <si>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</si>
  <si>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</si>
  <si>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</si>
  <si>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</si>
  <si>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</si>
  <si>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</si>
  <si>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</si>
  <si>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</si>
  <si>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</si>
  <si>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</si>
  <si>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</si>
  <si>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</si>
  <si>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</si>
  <si>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</si>
  <si>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</si>
  <si>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</si>
  <si>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</si>
  <si>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</si>
  <si>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</si>
  <si>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</si>
  <si>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</si>
  <si>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</si>
  <si>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</si>
  <si>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</si>
  <si>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</si>
  <si>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</si>
  <si>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</si>
  <si>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</si>
  <si>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</si>
  <si>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</si>
  <si>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</si>
  <si>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</si>
  <si>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</si>
  <si>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</si>
  <si>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</si>
  <si>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</si>
  <si>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</si>
  <si>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</si>
  <si>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</si>
  <si>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</si>
  <si>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</si>
  <si>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</si>
  <si>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</si>
  <si>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</si>
  <si>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</si>
  <si>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</si>
  <si>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</si>
  <si>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</si>
  <si>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</si>
  <si>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</si>
  <si>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</si>
  <si>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</si>
  <si>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</si>
  <si>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</si>
  <si>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</si>
  <si>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</si>
  <si>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</si>
  <si>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</si>
  <si>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</si>
  <si>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</si>
  <si>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</si>
  <si>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</si>
  <si>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</si>
  <si>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</si>
  <si>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</si>
  <si>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</si>
  <si>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</si>
  <si>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</si>
  <si>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</si>
  <si>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</si>
  <si>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</si>
  <si>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</si>
  <si>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</si>
  <si>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</si>
  <si>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</si>
  <si>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</si>
  <si>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</si>
  <si>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</si>
  <si>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</si>
  <si>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</si>
  <si>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</si>
  <si>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</si>
  <si>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</si>
  <si>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</si>
  <si>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</si>
  <si>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</si>
  <si>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</si>
  <si>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</si>
  <si>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</si>
  <si>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</si>
  <si>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</si>
  <si>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</si>
  <si>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</si>
  <si>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</si>
  <si>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</si>
  <si>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</si>
  <si>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</si>
  <si>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</si>
  <si>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</si>
  <si>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</si>
  <si>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</si>
  <si>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</si>
  <si>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</si>
  <si>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</si>
  <si>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</si>
  <si>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</si>
  <si>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</si>
  <si>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</si>
  <si>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</si>
  <si>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</si>
  <si>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</si>
  <si>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</si>
  <si>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</si>
  <si>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</si>
  <si>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</si>
  <si>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</si>
  <si>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</si>
  <si>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</si>
  <si>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</si>
  <si>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</si>
  <si>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</si>
  <si>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</si>
  <si>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</si>
  <si>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</si>
  <si>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</si>
  <si>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</si>
  <si>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</si>
  <si>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</si>
  <si>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</si>
  <si>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</si>
  <si>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</si>
  <si>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</si>
  <si>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</si>
  <si>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</si>
  <si>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</si>
  <si>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</si>
  <si>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</si>
  <si>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</si>
  <si>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</si>
  <si>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</si>
  <si>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</si>
  <si>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</si>
  <si>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</si>
  <si>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</si>
  <si>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</si>
  <si>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</si>
  <si>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</si>
  <si>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</si>
  <si>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</si>
  <si>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</si>
  <si>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</si>
  <si>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</si>
  <si>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</si>
  <si>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</si>
  <si>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</si>
  <si>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</si>
  <si>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</si>
  <si>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</si>
  <si>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</si>
  <si>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</si>
  <si>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</si>
  <si>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</si>
  <si>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</si>
  <si>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</si>
  <si>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</si>
  <si>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</si>
  <si>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</si>
  <si>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</si>
  <si>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</si>
  <si>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</si>
  <si>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</si>
  <si>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</si>
  <si>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</si>
  <si>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</si>
  <si>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</si>
  <si>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</si>
  <si>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</si>
  <si>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</si>
  <si>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</si>
  <si>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</si>
  <si>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</si>
  <si>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</si>
  <si>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</si>
  <si>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</si>
  <si>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</si>
  <si>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</si>
  <si>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</si>
  <si>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</si>
  <si>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</si>
  <si>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</si>
  <si>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</si>
  <si>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</si>
  <si>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</si>
  <si>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</si>
  <si>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</si>
  <si>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</si>
  <si>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</si>
  <si>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</si>
  <si>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</si>
  <si>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</si>
  <si>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</si>
  <si>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</si>
  <si>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</si>
  <si>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</si>
  <si>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</si>
  <si>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</si>
  <si>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</si>
  <si>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</si>
  <si>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</si>
  <si>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</si>
  <si>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</si>
  <si>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</si>
  <si>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</si>
  <si>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</si>
  <si>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</si>
  <si>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</si>
  <si>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</si>
  <si>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</si>
  <si>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</si>
  <si>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</si>
  <si>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</si>
  <si>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</si>
  <si>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</si>
  <si>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</si>
  <si>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</si>
  <si>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</si>
  <si>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</si>
  <si>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</si>
  <si>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</si>
  <si>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</si>
  <si>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</si>
  <si>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</si>
  <si>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</si>
  <si>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</si>
  <si>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</si>
  <si>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</si>
  <si>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</si>
  <si>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</si>
  <si>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</si>
  <si>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</si>
  <si>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</si>
  <si>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</si>
  <si>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</si>
  <si>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</si>
  <si>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</si>
  <si>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</si>
  <si>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</si>
  <si>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</si>
  <si>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</si>
  <si>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</si>
  <si>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</si>
  <si>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</si>
  <si>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</si>
  <si>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</si>
  <si>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</si>
  <si>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</si>
  <si>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</si>
  <si>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</si>
  <si>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</si>
  <si>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</si>
  <si>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</si>
  <si>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</si>
  <si>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</si>
  <si>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</si>
  <si>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</si>
  <si>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</si>
  <si>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</si>
  <si>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</si>
  <si>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</si>
  <si>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</si>
  <si>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</si>
  <si>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</si>
  <si>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</si>
  <si>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</si>
  <si>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</si>
  <si>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</si>
  <si>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</si>
  <si>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</si>
  <si>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</si>
  <si>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</si>
  <si>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</si>
  <si>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</si>
  <si>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</si>
  <si>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</si>
  <si>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</si>
  <si>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</si>
  <si>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</si>
  <si>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</si>
  <si>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</si>
  <si>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</si>
  <si>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</si>
  <si>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</si>
  <si>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</si>
  <si>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</si>
  <si>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</si>
  <si>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</si>
  <si>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</si>
  <si>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</si>
  <si>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</si>
  <si>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</si>
  <si>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</si>
  <si>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</si>
  <si>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</si>
  <si>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</si>
  <si>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</si>
  <si>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</si>
  <si>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</si>
  <si>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</si>
  <si>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</si>
  <si>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</si>
  <si>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</si>
  <si>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</si>
  <si>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</si>
  <si>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</si>
  <si>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</si>
  <si>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</si>
  <si>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</si>
  <si>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</si>
  <si>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</si>
  <si>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</si>
  <si>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</si>
  <si>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</si>
  <si>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</si>
  <si>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</si>
  <si>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</si>
  <si>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</si>
  <si>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</si>
  <si>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</si>
  <si>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</si>
  <si>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</si>
  <si>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</si>
  <si>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</si>
  <si>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</si>
  <si>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</si>
  <si>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</si>
  <si>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</si>
  <si>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</si>
  <si>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</si>
  <si>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</si>
  <si>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</si>
  <si>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</si>
  <si>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</si>
  <si>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</si>
  <si>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</si>
  <si>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</si>
  <si>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</si>
  <si>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</si>
  <si>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</si>
  <si>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</si>
  <si>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</si>
  <si>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</si>
  <si>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</si>
  <si>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</si>
  <si>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</si>
  <si>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</si>
  <si>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</si>
  <si>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</si>
  <si>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</si>
  <si>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</si>
  <si>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</si>
  <si>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</si>
  <si>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</si>
  <si>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</si>
  <si>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</si>
  <si>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</si>
  <si>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</si>
  <si>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</si>
  <si>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</si>
  <si>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</si>
  <si>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</si>
  <si>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</si>
  <si>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</si>
  <si>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</si>
  <si>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</si>
  <si>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</si>
  <si>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</si>
  <si>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</si>
  <si>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</si>
  <si>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</si>
  <si>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</si>
  <si>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</si>
  <si>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</si>
  <si>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</si>
  <si>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</si>
  <si>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</si>
  <si>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</si>
  <si>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</si>
  <si>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</si>
  <si>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</si>
  <si>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</si>
  <si>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</si>
  <si>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</si>
  <si>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</si>
  <si>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</si>
  <si>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</si>
  <si>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</si>
  <si>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</si>
  <si>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</si>
  <si>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</si>
  <si>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</si>
  <si>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</si>
  <si>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</si>
  <si>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</si>
  <si>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</si>
  <si>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</si>
  <si>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</si>
  <si>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</si>
  <si>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</si>
  <si>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</si>
  <si>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</si>
  <si>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</si>
  <si>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</si>
  <si>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</si>
  <si>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</si>
  <si>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</si>
  <si>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</si>
  <si>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</si>
  <si>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</si>
  <si>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</si>
  <si>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</si>
  <si>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</si>
  <si>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</si>
  <si>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</si>
  <si>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</si>
  <si>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</si>
  <si>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</si>
  <si>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</si>
  <si>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</si>
  <si>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</si>
  <si>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</si>
  <si>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</si>
  <si>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</si>
  <si>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</si>
  <si>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</si>
  <si>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</si>
  <si>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</si>
  <si>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</si>
  <si>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</si>
  <si>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</si>
  <si>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</si>
  <si>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</si>
  <si>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</si>
  <si>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</si>
  <si>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</si>
  <si>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</si>
  <si>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</si>
  <si>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</si>
  <si>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</si>
  <si>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</si>
  <si>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</si>
  <si>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</si>
  <si>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</si>
  <si>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</si>
  <si>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</si>
  <si>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</si>
  <si>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</si>
  <si>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</si>
  <si>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</si>
  <si>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</si>
  <si>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</si>
  <si>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</si>
  <si>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</si>
  <si>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</si>
  <si>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</si>
  <si>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</si>
  <si>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</si>
  <si>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</si>
  <si>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</si>
  <si>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</si>
  <si>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</si>
  <si>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</si>
  <si>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</si>
  <si>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</si>
  <si>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</si>
  <si>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</si>
  <si>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</si>
  <si>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</si>
  <si>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</si>
  <si>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</si>
  <si>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</si>
  <si>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</si>
  <si>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</si>
  <si>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</si>
  <si>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</si>
  <si>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</si>
  <si>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</si>
  <si>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</si>
  <si>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</si>
  <si>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</si>
  <si>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</si>
  <si>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</si>
  <si>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</si>
  <si>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</si>
  <si>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</si>
  <si>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</si>
  <si>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</si>
  <si>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</si>
  <si>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</si>
  <si>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</si>
  <si>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</si>
  <si>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</si>
  <si>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</si>
  <si>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</si>
  <si>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</si>
  <si>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</si>
  <si>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</si>
  <si>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</si>
  <si>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</si>
  <si>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</si>
  <si>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</si>
  <si>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</si>
  <si>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</si>
  <si>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</si>
  <si>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</si>
  <si>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</si>
  <si>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</si>
  <si>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</si>
  <si>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</si>
  <si>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</si>
  <si>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</si>
  <si>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</si>
  <si>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</si>
  <si>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</si>
  <si>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</si>
  <si>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</si>
  <si>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</si>
  <si>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</si>
  <si>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</si>
  <si>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</si>
  <si>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</si>
  <si>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</si>
  <si>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</si>
  <si>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</si>
  <si>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</si>
  <si>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</si>
  <si>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</si>
  <si>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</si>
  <si>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</si>
  <si>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</si>
  <si>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</si>
  <si>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</si>
  <si>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</si>
  <si>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</si>
  <si>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</si>
  <si>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</si>
  <si>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</si>
  <si>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</si>
  <si>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</si>
  <si>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</si>
  <si>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</si>
  <si>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</si>
  <si>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</si>
  <si>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</si>
  <si>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</si>
  <si>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</si>
  <si>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</si>
  <si>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</si>
  <si>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</si>
  <si>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</si>
  <si>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</si>
  <si>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</si>
  <si>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</si>
  <si>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</si>
  <si>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</si>
  <si>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</si>
  <si>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</si>
  <si>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</si>
  <si>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</si>
  <si>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</si>
  <si>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</si>
  <si>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</si>
  <si>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</si>
  <si>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</si>
  <si>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</si>
  <si>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</si>
  <si>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</si>
  <si>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</si>
  <si>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</si>
  <si>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</si>
  <si>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</si>
  <si>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</si>
  <si>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</si>
  <si>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</si>
  <si>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</si>
  <si>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</si>
  <si>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</si>
  <si>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</si>
  <si>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</si>
  <si>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</si>
  <si>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</si>
  <si>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</si>
  <si>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</si>
  <si>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</si>
  <si>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</si>
  <si>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</si>
  <si>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</si>
  <si>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</si>
  <si>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</si>
  <si>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</si>
  <si>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</si>
  <si>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</si>
  <si>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</si>
  <si>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</si>
  <si>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</si>
  <si>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</si>
  <si>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</si>
  <si>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</si>
  <si>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</si>
  <si>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</si>
  <si>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</si>
  <si>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</si>
  <si>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</si>
  <si>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</si>
  <si>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</si>
  <si>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</si>
  <si>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</si>
  <si>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</si>
  <si>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</si>
  <si>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</si>
  <si>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</si>
  <si>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</si>
  <si>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</si>
  <si>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</si>
  <si>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</si>
  <si>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</si>
  <si>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</si>
  <si>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</si>
  <si>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</si>
  <si>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</si>
  <si>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</si>
  <si>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</si>
  <si>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</si>
  <si>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</si>
  <si>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</si>
  <si>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</si>
  <si>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</si>
  <si>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</si>
  <si>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</si>
  <si>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</si>
  <si>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</si>
  <si>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</si>
  <si>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</si>
  <si>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</si>
  <si>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</si>
  <si>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</si>
  <si>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</si>
  <si>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</si>
  <si>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</si>
  <si>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</si>
  <si>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</si>
  <si>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</si>
  <si>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</si>
  <si>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</si>
  <si>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</si>
  <si>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</si>
  <si>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</si>
  <si>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</si>
  <si>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</si>
  <si>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</si>
  <si>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</si>
  <si>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</si>
  <si>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</si>
  <si>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</si>
  <si>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</si>
  <si>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</si>
  <si>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</si>
  <si>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</si>
  <si>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</si>
  <si>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</si>
  <si>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</si>
  <si>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</si>
  <si>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</si>
  <si>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</si>
  <si>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</si>
  <si>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</si>
  <si>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</si>
  <si>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</si>
  <si>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</si>
  <si>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</si>
  <si>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</si>
  <si>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</si>
  <si>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</si>
  <si>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</si>
  <si>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</si>
  <si>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</si>
  <si>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</si>
  <si>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</si>
  <si>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</si>
  <si>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</si>
  <si>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</si>
  <si>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</si>
  <si>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</si>
  <si>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</si>
  <si>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</si>
  <si>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</si>
  <si>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</si>
  <si>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</si>
  <si>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</si>
  <si>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</si>
  <si>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</si>
  <si>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</si>
  <si>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</si>
  <si>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</si>
  <si>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</si>
  <si>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</si>
  <si>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</si>
  <si>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</si>
  <si>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</si>
  <si>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</si>
  <si>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</si>
  <si>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</si>
  <si>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</si>
  <si>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</si>
  <si>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</si>
  <si>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</si>
  <si>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</si>
  <si>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</si>
  <si>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</si>
  <si>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</si>
  <si>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</si>
  <si>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</si>
  <si>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</si>
  <si>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</si>
  <si>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</si>
  <si>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</si>
  <si>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</si>
  <si>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</si>
  <si>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</si>
  <si>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</si>
  <si>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</si>
  <si>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</si>
  <si>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</si>
  <si>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</si>
  <si>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</si>
  <si>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</si>
  <si>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</si>
  <si>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</si>
  <si>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</si>
  <si>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</si>
  <si>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</si>
  <si>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</si>
  <si>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</si>
  <si>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</si>
  <si>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</si>
  <si>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</si>
  <si>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</si>
  <si>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</si>
  <si>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</si>
  <si>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</si>
  <si>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</si>
  <si>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</si>
  <si>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</si>
  <si>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</si>
  <si>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</si>
  <si>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</si>
  <si>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</si>
  <si>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</si>
  <si>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</si>
  <si>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</si>
  <si>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</si>
  <si>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</si>
  <si>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</si>
  <si>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</si>
  <si>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</si>
  <si>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</si>
  <si>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</si>
  <si>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</si>
  <si>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</si>
  <si>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</si>
  <si>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</si>
  <si>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</si>
  <si>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</si>
  <si>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</si>
  <si>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</si>
  <si>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</si>
  <si>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</si>
  <si>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</si>
  <si>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</si>
  <si>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</si>
  <si>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</si>
  <si>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</si>
  <si>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</si>
  <si>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</si>
  <si>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</si>
  <si>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</si>
  <si>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</si>
  <si>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</si>
  <si>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</si>
  <si>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</si>
  <si>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</si>
  <si>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</si>
  <si>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</si>
  <si>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</si>
  <si>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</si>
  <si>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</si>
  <si>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</si>
  <si>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</si>
  <si>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</si>
  <si>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</si>
  <si>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</si>
  <si>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</si>
  <si>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</si>
  <si>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</si>
  <si>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</si>
  <si>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</si>
  <si>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</si>
  <si>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</si>
  <si>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</si>
  <si>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</si>
  <si>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</si>
  <si>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</si>
  <si>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</si>
  <si>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</si>
  <si>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</si>
  <si>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</si>
  <si>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</si>
  <si>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</si>
  <si>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</si>
  <si>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</si>
  <si>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</si>
  <si>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</si>
  <si>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</si>
  <si>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</si>
  <si>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</si>
  <si>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</si>
  <si>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</si>
  <si>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</si>
  <si>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</si>
  <si>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</si>
  <si>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</si>
  <si>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</si>
  <si>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</si>
  <si>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</si>
  <si>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</si>
  <si>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</si>
  <si>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</si>
  <si>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</si>
  <si>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</si>
  <si>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</si>
  <si>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</si>
  <si>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</si>
  <si>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</si>
  <si>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</si>
  <si>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</si>
  <si>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</si>
  <si>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</si>
  <si>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</si>
  <si>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</si>
  <si>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</si>
  <si>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</si>
  <si>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</si>
  <si>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</si>
  <si>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</si>
  <si>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</si>
  <si>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</si>
  <si>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</si>
  <si>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</si>
  <si>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</si>
  <si>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</si>
  <si>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</si>
  <si>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</si>
  <si>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</si>
  <si>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</si>
  <si>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</si>
  <si>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</si>
  <si>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</si>
  <si>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</si>
  <si>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</si>
  <si>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</si>
  <si>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</si>
  <si>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</si>
  <si>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</si>
  <si>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</si>
  <si>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</si>
  <si>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</si>
  <si>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</si>
  <si>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</si>
  <si>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</si>
  <si>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</si>
  <si>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</si>
  <si>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</si>
  <si>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</si>
  <si>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</si>
  <si>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</si>
  <si>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</si>
  <si>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</si>
  <si>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</si>
  <si>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</si>
  <si>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</si>
  <si>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</si>
  <si>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</si>
  <si>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</si>
  <si>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</si>
  <si>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</si>
  <si>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</si>
  <si>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</si>
  <si>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</si>
  <si>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</si>
  <si>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</si>
  <si>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</si>
  <si>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</si>
  <si>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</si>
  <si>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</si>
  <si>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</si>
  <si>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</si>
  <si>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</si>
  <si>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</si>
  <si>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</si>
  <si>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</si>
  <si>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</si>
  <si>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</si>
  <si>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</si>
  <si>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</si>
  <si>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</si>
  <si>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</si>
  <si>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</si>
  <si>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</si>
  <si>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</si>
  <si>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</si>
  <si>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</si>
  <si>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</si>
  <si>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</si>
  <si>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</si>
  <si>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</si>
  <si>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</si>
  <si>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</si>
  <si>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</si>
  <si>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</si>
  <si>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</si>
  <si>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</si>
  <si>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</si>
  <si>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</si>
  <si>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</si>
  <si>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</si>
  <si>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</si>
  <si>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</si>
  <si>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</si>
  <si>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</si>
  <si>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</si>
  <si>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</si>
  <si>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</si>
  <si>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</si>
  <si>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</si>
  <si>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</si>
  <si>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</si>
  <si>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</si>
  <si>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</si>
  <si>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</si>
  <si>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</si>
  <si>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</si>
  <si>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</si>
  <si>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</si>
  <si>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</si>
  <si>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</si>
  <si>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</si>
  <si>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</si>
  <si>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</si>
  <si>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</si>
  <si>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</si>
  <si>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</si>
  <si>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</si>
  <si>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</si>
  <si>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</si>
  <si>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</si>
  <si>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</si>
  <si>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</si>
  <si>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</si>
  <si>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</si>
  <si>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</si>
  <si>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</si>
  <si>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</si>
  <si>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</si>
  <si>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</si>
  <si>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</si>
  <si>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</si>
  <si>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</si>
  <si>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</si>
  <si>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</si>
  <si>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</si>
  <si>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</si>
  <si>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</si>
  <si>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</si>
  <si>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</si>
  <si>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</si>
  <si>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</si>
  <si>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</si>
  <si>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</si>
  <si>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</si>
  <si>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</si>
  <si>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</si>
  <si>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</si>
  <si>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</si>
  <si>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</si>
  <si>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</si>
  <si>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</si>
  <si>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</si>
  <si>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</si>
  <si>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</si>
  <si>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</si>
  <si>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</si>
  <si>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</si>
  <si>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</si>
  <si>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</si>
  <si>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</si>
  <si>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</si>
  <si>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</si>
  <si>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</si>
  <si>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</si>
  <si>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</si>
  <si>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</si>
  <si>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</si>
  <si>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</si>
  <si>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</si>
  <si>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</si>
  <si>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</si>
  <si>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</si>
  <si>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</si>
  <si>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</si>
  <si>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</si>
  <si>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</si>
  <si>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</si>
  <si>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</si>
  <si>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</si>
  <si>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</si>
  <si>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</si>
  <si>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</si>
  <si>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</si>
  <si>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</si>
  <si>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</si>
  <si>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</si>
  <si>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</si>
  <si>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</si>
  <si>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</si>
  <si>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</si>
  <si>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</si>
  <si>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</si>
  <si>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</si>
  <si>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</si>
  <si>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</si>
  <si>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</si>
  <si>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</si>
  <si>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</si>
  <si>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</si>
  <si>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</si>
  <si>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</si>
  <si>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</si>
  <si>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</si>
  <si>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</si>
  <si>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</si>
  <si>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</si>
  <si>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</si>
  <si>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</si>
  <si>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</si>
  <si>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</si>
  <si>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</si>
  <si>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</si>
  <si>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</si>
  <si>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</si>
  <si>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</si>
  <si>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</si>
  <si>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</si>
  <si>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</si>
  <si>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</si>
  <si>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</si>
  <si>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</si>
  <si>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</si>
  <si>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</si>
  <si>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</si>
  <si>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</si>
  <si>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</si>
  <si>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</si>
  <si>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</si>
  <si>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</si>
  <si>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</si>
  <si>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</si>
  <si>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</si>
  <si>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</si>
  <si>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</si>
  <si>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</si>
  <si>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</si>
  <si>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</si>
  <si>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</si>
  <si>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</si>
  <si>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</si>
  <si>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</si>
  <si>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</si>
  <si>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</si>
  <si>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</si>
  <si>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</si>
  <si>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</si>
  <si>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</si>
  <si>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</si>
  <si>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</si>
  <si>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</si>
  <si>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</si>
  <si>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</si>
  <si>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</si>
  <si>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</si>
  <si>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</si>
  <si>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</si>
  <si>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</si>
  <si>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</si>
  <si>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</si>
  <si>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</si>
  <si>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</si>
  <si>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</si>
  <si>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</si>
  <si>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</si>
  <si>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</si>
  <si>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</si>
  <si>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</si>
  <si>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</si>
  <si>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</si>
  <si>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</si>
  <si>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</si>
  <si>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</si>
  <si>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</si>
  <si>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</si>
  <si>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</si>
  <si>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</si>
  <si>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</si>
  <si>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</si>
  <si>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</si>
  <si>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</si>
  <si>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</si>
  <si>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</si>
  <si>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</si>
  <si>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</si>
  <si>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</si>
  <si>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</si>
  <si>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</si>
  <si>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</si>
  <si>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</si>
  <si>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</si>
  <si>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</si>
  <si>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</si>
  <si>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</si>
  <si>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</si>
  <si>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</si>
  <si>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</si>
  <si>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</si>
  <si>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</si>
  <si>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</si>
  <si>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</si>
  <si>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</si>
  <si>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</si>
  <si>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</si>
  <si>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</si>
  <si>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</si>
  <si>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</si>
  <si>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</si>
  <si>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</si>
  <si>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</si>
  <si>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</si>
  <si>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</si>
  <si>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</si>
  <si>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</si>
  <si>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</si>
  <si>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</si>
  <si>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</si>
  <si>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</si>
  <si>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</si>
  <si>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</si>
  <si>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</si>
  <si>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</si>
  <si>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</si>
  <si>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</si>
  <si>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</si>
  <si>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</si>
  <si>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</si>
  <si>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</si>
  <si>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</si>
  <si>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</si>
  <si>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</si>
  <si>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</si>
  <si>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</si>
  <si>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</si>
  <si>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</si>
  <si>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</si>
  <si>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</si>
  <si>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</si>
  <si>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</si>
  <si>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</si>
  <si>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</si>
  <si>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</si>
  <si>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</si>
  <si>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</si>
  <si>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</si>
  <si>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</si>
  <si>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</si>
  <si>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</si>
  <si>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</si>
  <si>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</si>
  <si>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</si>
  <si>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</si>
  <si>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</si>
  <si>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</si>
  <si>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</si>
  <si>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</si>
  <si>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</si>
  <si>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</si>
  <si>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</si>
  <si>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</si>
  <si>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</si>
  <si>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</si>
  <si>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</si>
  <si>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</si>
  <si>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</si>
  <si>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</si>
  <si>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</si>
  <si>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</si>
  <si>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</si>
  <si>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</si>
  <si>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</si>
  <si>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</si>
  <si>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</si>
  <si>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</si>
  <si>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</si>
  <si>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</si>
  <si>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</si>
  <si>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</si>
  <si>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</si>
  <si>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</si>
  <si>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</si>
  <si>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</si>
  <si>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</si>
  <si>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</si>
  <si>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</si>
  <si>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</si>
  <si>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</si>
  <si>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</si>
  <si>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</si>
  <si>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</si>
  <si>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</si>
  <si>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</si>
  <si>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</si>
  <si>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</si>
  <si>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</si>
  <si>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</si>
  <si>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</si>
  <si>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</si>
  <si>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</si>
  <si>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</si>
  <si>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</si>
  <si>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</si>
  <si>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</si>
  <si>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</si>
  <si>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</si>
  <si>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</si>
  <si>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</si>
  <si>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</si>
  <si>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</si>
  <si>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</si>
  <si>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</si>
  <si>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</si>
  <si>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</si>
  <si>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</si>
  <si>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</si>
  <si>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</si>
  <si>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</si>
  <si>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</si>
  <si>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</si>
  <si>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</si>
  <si>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</si>
  <si>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</si>
  <si>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</si>
  <si>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</si>
  <si>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</si>
  <si>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</si>
  <si>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</si>
  <si>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</si>
  <si>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</si>
  <si>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</si>
  <si>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</si>
  <si>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</si>
  <si>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</si>
  <si>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</si>
  <si>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</si>
  <si>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</si>
  <si>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</si>
  <si>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</si>
  <si>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</si>
  <si>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</si>
  <si>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</si>
  <si>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</si>
  <si>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</si>
  <si>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</si>
  <si>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</si>
  <si>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</si>
  <si>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</si>
  <si>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</si>
  <si>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</si>
  <si>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</si>
  <si>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</si>
  <si>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</si>
  <si>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</si>
  <si>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</si>
  <si>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</si>
  <si>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</si>
  <si>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</si>
  <si>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</si>
  <si>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</si>
  <si>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</si>
  <si>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</si>
  <si>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</si>
  <si>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</si>
  <si>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</si>
  <si>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</si>
  <si>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</si>
  <si>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</si>
  <si>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</si>
  <si>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</si>
  <si>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</si>
  <si>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</si>
  <si>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</si>
  <si>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</si>
  <si>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</si>
  <si>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</si>
  <si>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</si>
  <si>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</si>
  <si>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</si>
  <si>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</si>
  <si>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</si>
  <si>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</si>
  <si>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</si>
  <si>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</si>
  <si>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</si>
  <si>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</si>
  <si>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</si>
  <si>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</si>
  <si>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</si>
  <si>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</si>
  <si>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</si>
  <si>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</si>
  <si>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</si>
  <si>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</si>
  <si>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</si>
  <si>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</si>
  <si>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</si>
  <si>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</si>
  <si>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</si>
  <si>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</si>
  <si>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</si>
  <si>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</si>
  <si>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</si>
  <si>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</si>
  <si>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</si>
  <si>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</si>
  <si>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</si>
  <si>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</si>
  <si>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</si>
  <si>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</si>
  <si>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</si>
  <si>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</si>
  <si>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</si>
  <si>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</si>
  <si>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</si>
  <si>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</si>
  <si>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</si>
  <si>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</si>
  <si>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</si>
  <si>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</si>
  <si>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</si>
  <si>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</si>
  <si>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</si>
  <si>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</si>
  <si>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</si>
  <si>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</si>
  <si>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</si>
  <si>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</si>
  <si>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</si>
  <si>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</si>
  <si>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</si>
  <si>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</si>
  <si>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</si>
  <si>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</si>
  <si>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</si>
  <si>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</si>
  <si>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</si>
  <si>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</si>
  <si>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</si>
  <si>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</si>
  <si>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</si>
  <si>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</si>
  <si>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</si>
  <si>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</si>
  <si>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</si>
  <si>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</si>
  <si>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</si>
  <si>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</si>
  <si>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</si>
  <si>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</si>
  <si>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</si>
  <si>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</si>
  <si>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</si>
  <si>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</si>
  <si>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</si>
  <si>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</si>
  <si>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</si>
  <si>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</si>
  <si>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</si>
  <si>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</si>
  <si>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</si>
  <si>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</si>
  <si>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</si>
  <si>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</si>
  <si>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</si>
  <si>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</si>
  <si>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</si>
  <si>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</si>
  <si>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</si>
  <si>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</si>
  <si>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</si>
  <si>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</si>
  <si>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</si>
  <si>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</si>
  <si>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</si>
  <si>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</si>
  <si>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</si>
  <si>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</si>
  <si>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</si>
  <si>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</si>
  <si>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</si>
  <si>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</si>
  <si>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</si>
  <si>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</si>
  <si>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</si>
  <si>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</si>
  <si>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</si>
  <si>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</si>
  <si>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</si>
  <si>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</si>
  <si>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</si>
  <si>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</si>
  <si>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</si>
  <si>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</si>
  <si>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</si>
  <si>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</si>
  <si>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</si>
  <si>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</si>
  <si>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</si>
  <si>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</si>
  <si>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</si>
  <si>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</si>
  <si>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</si>
  <si>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</si>
  <si>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</si>
  <si>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</si>
  <si>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</si>
  <si>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</si>
  <si>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</si>
  <si>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</si>
  <si>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</si>
  <si>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</si>
  <si>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</si>
  <si>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</si>
  <si>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</si>
  <si>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</si>
  <si>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</si>
  <si>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</si>
  <si>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</si>
  <si>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</si>
  <si>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</si>
  <si>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</si>
  <si>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</si>
  <si>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</si>
  <si>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</si>
  <si>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</si>
  <si>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</si>
  <si>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</si>
  <si>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</si>
  <si>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</si>
  <si>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</si>
  <si>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</si>
  <si>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</si>
  <si>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</si>
  <si>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</si>
  <si>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</si>
  <si>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</si>
  <si>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</si>
  <si>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</si>
  <si>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</si>
  <si>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</si>
  <si>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</si>
  <si>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</si>
  <si>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</si>
  <si>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</si>
  <si>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</si>
  <si>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</si>
  <si>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</si>
  <si>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</si>
  <si>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</si>
  <si>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</si>
  <si>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</si>
  <si>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</si>
  <si>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</si>
  <si>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</si>
  <si>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</si>
  <si>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</si>
  <si>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</si>
  <si>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</si>
  <si>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</si>
  <si>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</si>
  <si>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</si>
  <si>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</si>
  <si>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</si>
  <si>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</si>
  <si>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</si>
  <si>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</si>
  <si>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</si>
  <si>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</si>
  <si>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</si>
  <si>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</si>
  <si>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</si>
  <si>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</si>
  <si>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</si>
  <si>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</si>
  <si>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</si>
  <si>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</si>
  <si>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</si>
  <si>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</si>
  <si>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</si>
  <si>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</si>
  <si>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</si>
  <si>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</si>
  <si>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</si>
  <si>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</si>
  <si>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</si>
  <si>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</si>
  <si>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</si>
  <si>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</si>
  <si>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</si>
  <si>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</si>
  <si>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</si>
  <si>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</si>
  <si>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</si>
  <si>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</si>
  <si>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</si>
  <si>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</si>
  <si>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</si>
  <si>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</si>
  <si>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</si>
  <si>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</si>
  <si>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</si>
  <si>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</si>
  <si>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</si>
  <si>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</si>
  <si>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</si>
  <si>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</si>
  <si>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</si>
  <si>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</si>
  <si>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</si>
  <si>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</si>
  <si>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</si>
  <si>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</si>
  <si>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</si>
  <si>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</si>
  <si>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</si>
  <si>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</si>
  <si>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</si>
  <si>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</si>
  <si>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</si>
  <si>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</si>
  <si>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</si>
  <si>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</si>
  <si>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</si>
  <si>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</si>
  <si>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</si>
  <si>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</si>
  <si>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</si>
  <si>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</si>
  <si>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</si>
  <si>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</si>
  <si>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</si>
  <si>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</si>
  <si>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</si>
  <si>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</si>
  <si>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</si>
  <si>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</si>
  <si>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</si>
  <si>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</si>
  <si>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</si>
  <si>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</si>
  <si>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</si>
  <si>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</si>
  <si>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</si>
  <si>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</si>
  <si>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</si>
  <si>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</si>
  <si>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</si>
  <si>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</si>
  <si>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</si>
  <si>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</si>
  <si>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</si>
  <si>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</si>
  <si>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</si>
  <si>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</si>
  <si>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</si>
  <si>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</si>
  <si>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</si>
  <si>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</si>
  <si>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</si>
  <si>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</si>
  <si>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</si>
  <si>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</si>
  <si>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</si>
  <si>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</si>
  <si>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</si>
  <si>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</si>
  <si>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</si>
  <si>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</si>
  <si>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</si>
  <si>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</si>
  <si>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</si>
  <si>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</si>
  <si>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</si>
  <si>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</si>
  <si>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</si>
  <si>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</si>
  <si>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</si>
  <si>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</si>
  <si>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</si>
  <si>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</si>
  <si>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</si>
  <si>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</si>
  <si>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</si>
  <si>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</si>
  <si>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</si>
  <si>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</si>
  <si>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</si>
  <si>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</si>
  <si>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</si>
  <si>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</si>
  <si>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</si>
  <si>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</si>
  <si>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</si>
  <si>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</si>
  <si>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</si>
  <si>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</si>
  <si>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</si>
  <si>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</si>
  <si>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</si>
  <si>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</si>
  <si>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</si>
  <si>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</si>
  <si>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</si>
  <si>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</si>
  <si>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</si>
  <si>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</si>
  <si>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</si>
  <si>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</si>
  <si>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</si>
  <si>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</si>
  <si>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</si>
  <si>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</si>
  <si>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</si>
  <si>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</si>
  <si>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</si>
  <si>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</si>
  <si>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</si>
  <si>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</si>
  <si>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</si>
  <si>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</si>
  <si>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</si>
  <si>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</si>
  <si>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</si>
  <si>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</si>
  <si>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</si>
  <si>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</si>
  <si>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</si>
  <si>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</si>
  <si>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</si>
  <si>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</si>
  <si>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</si>
  <si>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</si>
  <si>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</si>
  <si>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</si>
  <si>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</si>
  <si>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</si>
  <si>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</si>
  <si>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</si>
  <si>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</si>
  <si>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</si>
  <si>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</si>
  <si>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</si>
  <si>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</si>
  <si>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</si>
  <si>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</si>
  <si>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</si>
  <si>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</si>
  <si>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</si>
  <si>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</si>
  <si>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</si>
  <si>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</si>
  <si>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</si>
  <si>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</si>
  <si>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</si>
  <si>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</si>
  <si>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</si>
  <si>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</si>
  <si>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</si>
  <si>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</si>
  <si>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</si>
  <si>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</si>
  <si>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</si>
  <si>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</si>
  <si>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</si>
  <si>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</si>
  <si>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</si>
  <si>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</si>
  <si>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</si>
  <si>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</si>
  <si>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</si>
  <si>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</si>
  <si>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</si>
  <si>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</si>
  <si>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</si>
  <si>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</si>
  <si>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</si>
  <si>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</si>
  <si>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</si>
  <si>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</si>
  <si>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</si>
  <si>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</si>
  <si>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</si>
  <si>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</si>
  <si>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</si>
  <si>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</si>
  <si>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</si>
  <si>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</si>
  <si>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</si>
  <si>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</si>
  <si>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</si>
  <si>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</si>
  <si>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</si>
  <si>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</si>
  <si>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</si>
  <si>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</si>
  <si>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</si>
  <si>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</si>
  <si>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</si>
  <si>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</si>
  <si>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</si>
  <si>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</si>
  <si>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</si>
  <si>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</si>
  <si>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</si>
  <si>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</si>
  <si>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</si>
  <si>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</si>
  <si>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</si>
  <si>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</si>
  <si>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</si>
  <si>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</si>
  <si>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</si>
  <si>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</si>
  <si>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</si>
  <si>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</si>
  <si>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</si>
  <si>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</si>
  <si>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</si>
  <si>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</si>
  <si>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</si>
  <si>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</si>
  <si>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</si>
  <si>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</si>
  <si>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</si>
  <si>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</si>
  <si>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</si>
  <si>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</si>
  <si>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</si>
  <si>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</si>
  <si>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</si>
  <si>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</si>
  <si>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</si>
  <si>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</si>
  <si>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</si>
  <si>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</si>
  <si>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</si>
  <si>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</si>
  <si>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</si>
  <si>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</si>
  <si>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</si>
  <si>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</si>
  <si>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</si>
  <si>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</si>
  <si>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</si>
  <si>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</si>
  <si>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</si>
  <si>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</si>
  <si>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</si>
  <si>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</si>
  <si>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</si>
  <si>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</si>
  <si>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</si>
  <si>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</si>
  <si>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</si>
  <si>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</si>
  <si>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</si>
  <si>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</si>
  <si>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</si>
  <si>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</si>
  <si>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</si>
  <si>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</si>
  <si>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</si>
  <si>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</si>
  <si>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</si>
  <si>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</si>
  <si>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</si>
  <si>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</si>
  <si>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</si>
  <si>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</si>
  <si>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</si>
  <si>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</si>
  <si>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</si>
  <si>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</si>
  <si>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</si>
  <si>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</si>
  <si>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</si>
  <si>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</si>
  <si>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</si>
  <si>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</si>
  <si>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</si>
  <si>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</si>
  <si>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</si>
  <si>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</si>
  <si>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</si>
  <si>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</si>
  <si>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</si>
  <si>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</si>
  <si>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</si>
  <si>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</si>
  <si>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</si>
  <si>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</si>
  <si>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</si>
  <si>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</si>
  <si>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</si>
  <si>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</si>
  <si>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</si>
  <si>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</si>
  <si>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</si>
  <si>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</si>
  <si>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</si>
  <si>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</si>
  <si>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</si>
  <si>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</si>
  <si>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</si>
  <si>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</si>
  <si>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</si>
  <si>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</si>
  <si>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</si>
  <si>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</si>
  <si>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</si>
  <si>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</si>
  <si>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</si>
  <si>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</si>
  <si>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</si>
  <si>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</si>
  <si>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</si>
  <si>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</si>
  <si>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</si>
  <si>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</si>
  <si>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</si>
  <si>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</si>
  <si>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</si>
  <si>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</si>
  <si>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</si>
  <si>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</si>
  <si>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</si>
  <si>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</si>
  <si>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</si>
  <si>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</si>
  <si>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</si>
  <si>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</si>
  <si>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</si>
  <si>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</si>
  <si>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</si>
  <si>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</si>
  <si>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</si>
  <si>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</si>
  <si>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</si>
  <si>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</si>
  <si>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</si>
  <si>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</si>
  <si>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</si>
  <si>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</si>
  <si>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</si>
  <si>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</si>
  <si>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</si>
  <si>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</si>
  <si>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</si>
  <si>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</si>
  <si>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</si>
  <si>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</si>
  <si>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</si>
  <si>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</si>
  <si>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</si>
  <si>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</si>
  <si>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</si>
  <si>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</si>
  <si>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</si>
  <si>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</si>
  <si>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</si>
  <si>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</si>
  <si>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</si>
  <si>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</si>
  <si>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</si>
  <si>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</si>
  <si>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</si>
  <si>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</si>
  <si>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</si>
  <si>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</si>
  <si>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</si>
  <si>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</si>
  <si>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</si>
  <si>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</si>
  <si>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</si>
  <si>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</si>
  <si>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</si>
  <si>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</si>
  <si>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</si>
  <si>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</si>
  <si>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</si>
  <si>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</si>
  <si>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</si>
  <si>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</si>
  <si>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</si>
  <si>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</si>
  <si>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</si>
  <si>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</si>
  <si>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</si>
  <si>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</si>
  <si>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</si>
  <si>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</si>
  <si>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</si>
  <si>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</si>
  <si>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</si>
  <si>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</si>
  <si>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</si>
  <si>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</si>
  <si>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</si>
  <si>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</si>
  <si>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</si>
  <si>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</si>
  <si>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</si>
  <si>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</si>
  <si>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</si>
  <si>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</si>
  <si>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</si>
  <si>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</si>
  <si>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</si>
  <si>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</si>
  <si>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</si>
  <si>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</si>
  <si>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</si>
  <si>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</si>
  <si>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</si>
  <si>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</si>
  <si>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</si>
  <si>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</si>
  <si>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</si>
  <si>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</si>
  <si>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</si>
  <si>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</si>
  <si>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</si>
  <si>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</si>
  <si>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</si>
  <si>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</si>
  <si>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</si>
  <si>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</si>
  <si>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</si>
  <si>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</si>
  <si>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</si>
  <si>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</si>
  <si>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</si>
  <si>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</si>
  <si>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</si>
  <si>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</si>
  <si>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</si>
  <si>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</si>
  <si>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</si>
  <si>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</si>
  <si>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</si>
  <si>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</si>
  <si>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</si>
  <si>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</si>
  <si>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</si>
  <si>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</si>
  <si>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</si>
  <si>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</si>
  <si>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</si>
  <si>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</si>
  <si>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</si>
  <si>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</si>
  <si>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</si>
  <si>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</si>
  <si>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</si>
  <si>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</si>
  <si>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</si>
  <si>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</si>
  <si>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</si>
  <si>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</si>
  <si>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</si>
  <si>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</si>
  <si>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</si>
  <si>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</si>
  <si>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</si>
  <si>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</si>
  <si>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</si>
  <si>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</si>
  <si>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</si>
  <si>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</si>
  <si>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</si>
  <si>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</si>
  <si>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</si>
  <si>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</si>
  <si>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</si>
  <si>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</si>
  <si>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</si>
  <si>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</si>
  <si>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</si>
  <si>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</si>
  <si>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</si>
  <si>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</si>
  <si>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</si>
  <si>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</si>
  <si>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</si>
  <si>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</si>
  <si>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</si>
  <si>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</si>
  <si>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</si>
  <si>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</si>
  <si>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</si>
  <si>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</si>
  <si>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</si>
  <si>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</si>
  <si>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</si>
  <si>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</si>
  <si>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</si>
  <si>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</si>
  <si>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</si>
  <si>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</si>
  <si>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</si>
  <si>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</si>
  <si>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</si>
  <si>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</si>
  <si>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</si>
  <si>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</si>
  <si>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</si>
  <si>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</si>
  <si>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</si>
  <si>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</si>
  <si>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</si>
  <si>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</si>
  <si>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</si>
  <si>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</si>
  <si>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</si>
  <si>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</si>
  <si>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</si>
  <si>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</si>
  <si>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</si>
  <si>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</si>
  <si>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</si>
  <si>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</si>
  <si>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</si>
  <si>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</si>
  <si>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</si>
  <si>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</si>
  <si>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</si>
  <si>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</si>
  <si>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</si>
  <si>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</si>
  <si>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</si>
  <si>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</si>
  <si>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</si>
  <si>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</si>
  <si>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</si>
  <si>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</si>
  <si>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</si>
  <si>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</si>
  <si>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</si>
  <si>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</si>
  <si>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</si>
  <si>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</si>
  <si>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</si>
  <si>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</si>
  <si>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</si>
  <si>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</si>
  <si>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</si>
  <si>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</si>
  <si>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</si>
  <si>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</si>
  <si>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</si>
  <si>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</si>
  <si>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</si>
  <si>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</si>
  <si>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</si>
  <si>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</si>
  <si>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</si>
  <si>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</si>
  <si>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</si>
  <si>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</si>
  <si>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</si>
  <si>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</si>
  <si>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</si>
  <si>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</si>
  <si>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</si>
  <si>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</si>
  <si>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</si>
  <si>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</si>
  <si>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</si>
  <si>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</si>
  <si>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</si>
  <si>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</si>
  <si>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</si>
  <si>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</si>
  <si>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</si>
  <si>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</si>
  <si>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</si>
  <si>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</si>
  <si>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</si>
  <si>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</si>
  <si>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</si>
  <si>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</si>
  <si>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</si>
  <si>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</si>
  <si>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</si>
  <si>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</si>
  <si>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</si>
  <si>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</si>
  <si>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</si>
  <si>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</si>
  <si>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</si>
  <si>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</si>
  <si>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</si>
  <si>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</si>
  <si>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</si>
  <si>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</si>
  <si>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</si>
  <si>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</si>
  <si>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</si>
  <si>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</si>
  <si>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</si>
  <si>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</si>
  <si>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</si>
  <si>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</si>
  <si>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</si>
  <si>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</si>
  <si>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</si>
  <si>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</si>
  <si>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</si>
  <si>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</si>
  <si>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</si>
  <si>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</si>
  <si>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</si>
  <si>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</si>
  <si>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</si>
  <si>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</si>
  <si>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</si>
  <si>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</si>
  <si>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</si>
  <si>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</si>
  <si>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</si>
  <si>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</si>
  <si>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</si>
  <si>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</si>
  <si>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</si>
  <si>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</si>
  <si>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</si>
  <si>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</si>
  <si>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</si>
  <si>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</si>
  <si>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</si>
  <si>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</si>
  <si>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</si>
  <si>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</si>
  <si>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</si>
  <si>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</si>
  <si>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</si>
  <si>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</si>
  <si>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</si>
  <si>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</si>
  <si>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</si>
  <si>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</si>
  <si>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</si>
  <si>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</si>
  <si>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</si>
  <si>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</si>
  <si>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</si>
  <si>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</si>
  <si>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</si>
  <si>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</si>
  <si>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</si>
  <si>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</si>
  <si>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</si>
  <si>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</si>
  <si>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</si>
  <si>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</si>
  <si>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</si>
  <si>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</si>
  <si>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</si>
  <si>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</si>
  <si>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</si>
  <si>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</si>
  <si>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</si>
  <si>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</si>
  <si>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</si>
  <si>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</si>
  <si>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</si>
  <si>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</si>
  <si>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</si>
  <si>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</si>
  <si>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</si>
  <si>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</si>
  <si>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</si>
  <si>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</si>
  <si>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</si>
  <si>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</si>
  <si>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</si>
  <si>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</si>
  <si>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</si>
  <si>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</si>
  <si>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</si>
  <si>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</si>
  <si>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</si>
  <si>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</si>
  <si>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</si>
  <si>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</si>
  <si>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</si>
  <si>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</si>
  <si>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</si>
  <si>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</si>
  <si>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</si>
  <si>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</si>
  <si>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</si>
  <si>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</si>
  <si>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</si>
  <si>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</si>
  <si>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</si>
  <si>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</si>
  <si>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</si>
  <si>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</si>
  <si>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</si>
  <si>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</si>
  <si>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</si>
  <si>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</si>
  <si>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</si>
  <si>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</si>
  <si>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</si>
  <si>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</si>
  <si>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</si>
  <si>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</si>
  <si>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</si>
  <si>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</si>
  <si>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</si>
  <si>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</si>
  <si>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</si>
  <si>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</si>
  <si>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</si>
  <si>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</si>
  <si>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</si>
  <si>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</si>
  <si>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</si>
  <si>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</si>
  <si>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</si>
  <si>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</si>
  <si>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</si>
  <si>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</si>
  <si>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</si>
  <si>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</si>
  <si>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</si>
  <si>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</si>
  <si>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</si>
  <si>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</si>
  <si>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</si>
  <si>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</si>
  <si>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</si>
  <si>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</si>
  <si>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</si>
  <si>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</si>
  <si>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</si>
  <si>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</si>
  <si>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</si>
  <si>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</si>
  <si>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</si>
  <si>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</si>
  <si>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</si>
  <si>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</si>
  <si>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</si>
  <si>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</si>
  <si>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</si>
  <si>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</si>
  <si>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</si>
  <si>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</si>
  <si>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</si>
  <si>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</si>
  <si>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</si>
  <si>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</si>
  <si>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</si>
  <si>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</si>
  <si>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</si>
  <si>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</si>
  <si>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</si>
  <si>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</si>
  <si>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</si>
  <si>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</si>
  <si>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</si>
  <si>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</si>
  <si>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</si>
  <si>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</si>
  <si>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</si>
  <si>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</si>
  <si>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</si>
  <si>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</si>
  <si>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</si>
  <si>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</si>
  <si>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</si>
  <si>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</si>
  <si>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</si>
  <si>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</si>
  <si>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</si>
  <si>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</si>
  <si>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</si>
  <si>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</si>
  <si>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</si>
  <si>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</si>
  <si>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</si>
  <si>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</si>
  <si>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</si>
  <si>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</si>
  <si>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</si>
  <si>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</si>
  <si>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</si>
  <si>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</si>
  <si>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</si>
  <si>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</si>
  <si>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</si>
  <si>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</si>
  <si>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</si>
  <si>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</si>
  <si>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</si>
  <si>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</si>
  <si>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</si>
  <si>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</si>
  <si>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</si>
  <si>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</si>
  <si>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</si>
  <si>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</si>
  <si>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</si>
  <si>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</si>
  <si>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</si>
  <si>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</si>
  <si>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</si>
  <si>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</si>
  <si>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</si>
  <si>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</si>
  <si>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</si>
  <si>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</si>
  <si>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</si>
  <si>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</si>
  <si>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</si>
  <si>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</si>
  <si>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</si>
  <si>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</si>
  <si>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</si>
  <si>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</si>
  <si>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</si>
  <si>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</si>
  <si>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</si>
  <si>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</si>
  <si>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</si>
  <si>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</si>
  <si>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</si>
  <si>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</si>
  <si>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</si>
  <si>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</si>
  <si>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</si>
  <si>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</si>
  <si>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</si>
  <si>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</si>
  <si>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</si>
  <si>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</si>
  <si>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</si>
  <si>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</si>
  <si>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</si>
  <si>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</si>
  <si>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</si>
  <si>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</si>
  <si>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</si>
  <si>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</si>
  <si>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</si>
  <si>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</si>
  <si>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</si>
  <si>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</si>
  <si>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</si>
  <si>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</si>
  <si>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</si>
  <si>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</si>
  <si>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</si>
  <si>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</si>
  <si>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</si>
  <si>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</si>
  <si>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</si>
  <si>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</si>
  <si>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</si>
  <si>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</si>
  <si>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</si>
  <si>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</si>
  <si>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</si>
  <si>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</si>
  <si>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</si>
  <si>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</si>
  <si>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</si>
  <si>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</si>
  <si>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</si>
  <si>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</si>
  <si>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</si>
  <si>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</si>
  <si>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</si>
  <si>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</si>
  <si>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</si>
  <si>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</si>
  <si>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</si>
  <si>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</si>
  <si>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</si>
  <si>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</si>
  <si>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</si>
  <si>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</si>
  <si>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</si>
  <si>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</si>
  <si>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</si>
  <si>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</si>
  <si>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</si>
  <si>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</si>
  <si>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</si>
  <si>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</si>
  <si>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</si>
  <si>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</si>
  <si>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</si>
  <si>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</si>
  <si>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</si>
  <si>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</si>
  <si>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</si>
  <si>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</si>
  <si>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</si>
  <si>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</si>
  <si>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</si>
  <si>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</si>
  <si>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</si>
  <si>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</si>
  <si>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</si>
  <si>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</si>
  <si>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</si>
  <si>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</si>
  <si>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</si>
  <si>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</si>
  <si>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</si>
  <si>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</si>
  <si>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</si>
  <si>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</si>
  <si>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</si>
  <si>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</si>
  <si>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</si>
  <si>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</si>
  <si>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</si>
  <si>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</si>
  <si>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</si>
  <si>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</si>
  <si>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</si>
  <si>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</si>
  <si>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</si>
  <si>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</si>
  <si>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</si>
  <si>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</si>
  <si>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</si>
  <si>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</si>
  <si>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</si>
  <si>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</si>
  <si>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</si>
  <si>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</si>
  <si>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</si>
  <si>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</si>
  <si>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</si>
  <si>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</si>
  <si>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</si>
  <si>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</si>
  <si>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</si>
  <si>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</si>
  <si>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</si>
  <si>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</si>
  <si>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</si>
  <si>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</si>
  <si>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</si>
  <si>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</si>
  <si>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</si>
  <si>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</si>
  <si>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</si>
  <si>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</si>
  <si>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</si>
  <si>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</si>
  <si>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</si>
  <si>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</si>
  <si>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</si>
  <si>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</si>
  <si>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</si>
  <si>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</si>
  <si>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</si>
  <si>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</si>
  <si>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</si>
  <si>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</si>
  <si>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</si>
  <si>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</si>
  <si>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</si>
  <si>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</si>
  <si>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</si>
  <si>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</si>
  <si>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</si>
  <si>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</si>
  <si>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</si>
  <si>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</si>
  <si>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</si>
  <si>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</si>
  <si>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</si>
  <si>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</si>
  <si>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</si>
  <si>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</si>
  <si>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</si>
  <si>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</si>
  <si>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</si>
  <si>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</si>
  <si>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</si>
  <si>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</si>
  <si>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</si>
  <si>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</si>
  <si>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</si>
  <si>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</si>
  <si>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</si>
  <si>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</si>
  <si>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</si>
  <si>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</si>
  <si>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</si>
  <si>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</si>
  <si>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</si>
  <si>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</si>
  <si>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</si>
  <si>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</si>
  <si>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</si>
  <si>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</si>
  <si>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</si>
  <si>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</si>
  <si>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</si>
  <si>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</si>
  <si>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</si>
  <si>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</si>
  <si>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</si>
  <si>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</si>
  <si>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</si>
  <si>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</si>
  <si>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</si>
  <si>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</si>
  <si>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</si>
  <si>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</si>
  <si>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</si>
  <si>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</si>
  <si>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</si>
  <si>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</si>
  <si>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</si>
  <si>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</si>
  <si>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</si>
  <si>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</si>
  <si>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</si>
  <si>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</si>
  <si>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</si>
  <si>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</si>
  <si>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</si>
  <si>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</si>
  <si>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</si>
  <si>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</si>
  <si>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</si>
  <si>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</si>
  <si>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</si>
  <si>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</si>
  <si>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</si>
  <si>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</si>
  <si>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</si>
  <si>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</si>
  <si>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</si>
  <si>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</si>
  <si>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</si>
  <si>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</si>
  <si>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</si>
  <si>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</si>
  <si>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</si>
  <si>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</si>
  <si>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</si>
  <si>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</si>
  <si>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</si>
  <si>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</si>
  <si>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</si>
  <si>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</si>
  <si>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</si>
  <si>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</si>
  <si>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</si>
  <si>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</si>
  <si>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</si>
  <si>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</si>
  <si>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</si>
  <si>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</si>
  <si>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</si>
  <si>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</si>
  <si>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</si>
  <si>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</si>
  <si>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</si>
  <si>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</si>
  <si>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</si>
  <si>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</si>
  <si>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</si>
  <si>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</si>
  <si>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</si>
  <si>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</si>
  <si>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</si>
  <si>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</si>
  <si>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</si>
  <si>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</si>
  <si>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</si>
  <si>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</si>
  <si>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</si>
  <si>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</si>
  <si>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</si>
  <si>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</si>
  <si>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</si>
  <si>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</si>
  <si>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</si>
  <si>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</si>
  <si>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</si>
  <si>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</si>
  <si>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</si>
  <si>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</si>
  <si>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</si>
  <si>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</si>
  <si>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</si>
  <si>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</si>
  <si>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</si>
  <si>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</si>
  <si>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</si>
  <si>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</si>
  <si>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</si>
  <si>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</si>
  <si>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</si>
  <si>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</si>
  <si>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</si>
  <si>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</si>
  <si>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</si>
  <si>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</si>
  <si>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</si>
  <si>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</si>
  <si>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</si>
  <si>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</si>
  <si>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</si>
  <si>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</si>
  <si>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</si>
  <si>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</si>
  <si>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</si>
  <si>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</si>
  <si>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</si>
  <si>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</si>
  <si>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</si>
  <si>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</si>
  <si>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</si>
  <si>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</si>
  <si>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</si>
  <si>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</si>
  <si>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</si>
  <si>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</si>
  <si>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</si>
  <si>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</si>
  <si>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</si>
  <si>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</si>
  <si>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</si>
  <si>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</si>
  <si>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</si>
  <si>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</si>
  <si>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</si>
  <si>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</si>
  <si>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</si>
  <si>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</si>
  <si>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</si>
  <si>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</si>
  <si>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</si>
  <si>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</si>
  <si>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</si>
  <si>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</si>
  <si>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</si>
  <si>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</si>
  <si>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</si>
  <si>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</si>
  <si>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</si>
  <si>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</si>
  <si>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</si>
  <si>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</si>
  <si>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</si>
  <si>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</si>
  <si>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</si>
  <si>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</si>
  <si>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</si>
  <si>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</si>
  <si>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</si>
  <si>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</si>
  <si>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</si>
  <si>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</si>
  <si>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</si>
  <si>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</si>
  <si>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</si>
  <si>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</si>
  <si>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</si>
  <si>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</si>
  <si>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</si>
  <si>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</si>
  <si>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</si>
  <si>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</si>
  <si>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</si>
  <si>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</si>
  <si>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</si>
  <si>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</si>
  <si>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</si>
  <si>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</si>
  <si>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</si>
  <si>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</si>
  <si>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</si>
  <si>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</si>
  <si>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</si>
  <si>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</si>
  <si>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</si>
  <si>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</si>
  <si>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</si>
  <si>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</si>
  <si>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</si>
  <si>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</si>
  <si>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</si>
  <si>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</si>
  <si>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</si>
  <si>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</si>
  <si>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</si>
  <si>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</si>
  <si>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</si>
  <si>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</si>
  <si>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</si>
  <si>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</si>
  <si>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</si>
  <si>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</si>
  <si>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</si>
  <si>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</si>
  <si>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</si>
  <si>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</si>
  <si>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</si>
  <si>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</si>
  <si>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</si>
  <si>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</si>
  <si>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</si>
  <si>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</si>
  <si>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</si>
  <si>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</si>
  <si>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</si>
  <si>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</si>
  <si>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</si>
  <si>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</si>
  <si>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</si>
  <si>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</si>
  <si>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</si>
  <si>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</si>
  <si>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</si>
  <si>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</si>
  <si>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</si>
  <si>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</si>
  <si>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</si>
  <si>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</si>
  <si>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</si>
  <si>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</si>
  <si>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</si>
  <si>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</si>
  <si>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</si>
  <si>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</si>
  <si>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</si>
  <si>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</si>
  <si>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</si>
  <si>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</si>
  <si>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</si>
  <si>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</si>
  <si>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</si>
  <si>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</si>
  <si>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</si>
  <si>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</si>
  <si>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</si>
  <si>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</si>
  <si>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</si>
  <si>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</si>
  <si>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</si>
  <si>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</si>
  <si>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</si>
  <si>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</si>
  <si>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</si>
  <si>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</si>
  <si>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</si>
  <si>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</si>
  <si>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</si>
  <si>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</si>
  <si>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</si>
  <si>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</si>
  <si>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</si>
  <si>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</si>
  <si>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</si>
  <si>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</si>
  <si>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</si>
  <si>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</si>
  <si>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</si>
  <si>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</si>
  <si>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</si>
  <si>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</si>
  <si>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</si>
  <si>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</si>
  <si>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</si>
  <si>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</si>
  <si>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</si>
  <si>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</si>
  <si>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</si>
  <si>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</si>
  <si>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</si>
  <si>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</si>
  <si>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</si>
  <si>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</si>
  <si>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</si>
  <si>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</si>
  <si>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</si>
  <si>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</si>
  <si>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</si>
  <si>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</si>
  <si>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</si>
  <si>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</si>
  <si>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</si>
  <si>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</si>
  <si>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</si>
  <si>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</si>
  <si>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</si>
  <si>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</si>
  <si>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</si>
  <si>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</si>
  <si>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</si>
  <si>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</si>
  <si>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</si>
  <si>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</si>
  <si>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</si>
  <si>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</si>
  <si>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</si>
  <si>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</si>
  <si>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</si>
  <si>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</si>
  <si>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</si>
  <si>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</si>
  <si>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</si>
  <si>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</si>
  <si>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</si>
  <si>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</si>
  <si>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</si>
  <si>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</si>
  <si>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</si>
  <si>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</si>
  <si>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</si>
  <si>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</si>
  <si>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</si>
  <si>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</si>
  <si>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</si>
  <si>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</si>
  <si>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</si>
  <si>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</si>
  <si>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</si>
  <si>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</si>
  <si>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</si>
  <si>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</si>
  <si>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</si>
  <si>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</si>
  <si>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</si>
  <si>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</si>
  <si>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</si>
  <si>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</si>
  <si>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</si>
  <si>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</si>
  <si>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</si>
  <si>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</si>
  <si>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</si>
  <si>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</si>
  <si>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</si>
  <si>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</si>
  <si>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</si>
  <si>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</si>
  <si>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</si>
  <si>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</si>
  <si>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</si>
  <si>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</si>
  <si>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</si>
  <si>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</si>
  <si>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</si>
  <si>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</si>
  <si>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</si>
  <si>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</si>
  <si>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</si>
  <si>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</si>
  <si>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</si>
  <si>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</si>
  <si>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</si>
  <si>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</si>
  <si>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</si>
  <si>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</si>
  <si>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</si>
  <si>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</si>
  <si>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</si>
  <si>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</si>
  <si>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</si>
  <si>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</si>
  <si>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</si>
  <si>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</si>
  <si>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</si>
  <si>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</si>
  <si>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</si>
  <si>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</si>
  <si>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</si>
  <si>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</si>
  <si>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</si>
  <si>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</si>
  <si>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</si>
  <si>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</si>
  <si>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</si>
  <si>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</si>
  <si>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</si>
  <si>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</si>
  <si>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</si>
  <si>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</si>
  <si>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</si>
  <si>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</si>
  <si>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</si>
  <si>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</si>
  <si>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</si>
  <si>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</si>
  <si>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</si>
  <si>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</si>
  <si>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</si>
  <si>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</si>
  <si>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</si>
  <si>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</si>
  <si>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</si>
  <si>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</si>
  <si>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</si>
  <si>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</si>
  <si>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</si>
  <si>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</si>
  <si>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</si>
  <si>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</si>
  <si>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</si>
  <si>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</si>
  <si>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</si>
  <si>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</si>
  <si>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</si>
  <si>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</si>
  <si>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</si>
  <si>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</si>
  <si>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</si>
  <si>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</si>
  <si>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</si>
  <si>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</si>
  <si>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</si>
  <si>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</si>
  <si>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</si>
  <si>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</si>
  <si>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</si>
  <si>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</si>
  <si>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</si>
  <si>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</si>
  <si>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</si>
  <si>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</si>
  <si>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</si>
  <si>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</si>
  <si>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</si>
  <si>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</si>
  <si>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</si>
  <si>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</si>
  <si>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</si>
  <si>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</si>
  <si>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</si>
  <si>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</si>
  <si>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</si>
  <si>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</si>
  <si>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</si>
  <si>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</si>
  <si>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</si>
  <si>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</si>
  <si>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</si>
  <si>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</si>
  <si>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</si>
  <si>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</si>
  <si>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</si>
  <si>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</si>
  <si>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</si>
  <si>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</si>
  <si>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</si>
  <si>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</si>
  <si>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</si>
  <si>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</si>
  <si>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</si>
  <si>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</si>
  <si>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</si>
  <si>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</si>
  <si>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</si>
  <si>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</si>
  <si>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</si>
  <si>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</si>
  <si>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</si>
  <si>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</si>
  <si>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</si>
  <si>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</si>
  <si>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</si>
  <si>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</si>
  <si>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</si>
  <si>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</si>
  <si>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</si>
  <si>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</si>
  <si>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</si>
  <si>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</si>
  <si>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</si>
  <si>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</si>
  <si>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</si>
  <si>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</si>
  <si>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</si>
  <si>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</si>
  <si>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</si>
  <si>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</si>
  <si>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</si>
  <si>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</si>
  <si>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</si>
  <si>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</si>
  <si>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</si>
  <si>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</si>
  <si>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</si>
  <si>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</si>
  <si>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</si>
  <si>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</si>
  <si>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</si>
  <si>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</si>
  <si>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</si>
  <si>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</si>
  <si>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</si>
  <si>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</si>
  <si>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</si>
  <si>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</si>
  <si>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</si>
  <si>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</si>
  <si>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</si>
  <si>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</si>
  <si>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</si>
  <si>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</si>
  <si>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</si>
  <si>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</si>
  <si>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</si>
  <si>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</si>
  <si>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</si>
  <si>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</si>
  <si>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</si>
  <si>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</si>
  <si>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</si>
  <si>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</si>
  <si>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</si>
  <si>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</si>
  <si>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</si>
  <si>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</si>
  <si>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</si>
  <si>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</si>
  <si>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</si>
  <si>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</si>
  <si>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</si>
  <si>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</si>
  <si>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</si>
  <si>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</si>
  <si>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</si>
  <si>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</si>
  <si>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</si>
  <si>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</si>
  <si>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</si>
  <si>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</si>
  <si>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</si>
  <si>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</si>
  <si>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</si>
  <si>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</si>
  <si>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</si>
  <si>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</si>
  <si>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</si>
  <si>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</si>
  <si>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</si>
  <si>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</si>
  <si>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</si>
  <si>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</si>
  <si>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</si>
  <si>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</si>
  <si>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</si>
  <si>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</si>
  <si>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</si>
  <si>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</si>
  <si>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</si>
  <si>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</si>
  <si>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</si>
  <si>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</si>
  <si>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</si>
  <si>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</si>
  <si>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</si>
  <si>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</si>
  <si>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</si>
  <si>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</si>
  <si>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</si>
  <si>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</si>
  <si>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</si>
  <si>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</si>
  <si>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</si>
  <si>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</si>
  <si>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</si>
  <si>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</si>
  <si>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</si>
  <si>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</si>
  <si>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</si>
  <si>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</si>
  <si>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</si>
  <si>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</si>
  <si>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</si>
  <si>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</si>
  <si>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</si>
  <si>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</si>
  <si>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</si>
  <si>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</si>
  <si>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</si>
  <si>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</si>
  <si>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</si>
  <si>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</si>
  <si>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</si>
  <si>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</si>
  <si>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</si>
  <si>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</si>
  <si>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</si>
  <si>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</si>
  <si>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</si>
  <si>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</si>
  <si>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</si>
  <si>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</si>
  <si>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</si>
  <si>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</si>
  <si>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</si>
  <si>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</si>
  <si>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</si>
  <si>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</si>
  <si>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</si>
  <si>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</si>
  <si>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</si>
  <si>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</si>
  <si>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</si>
  <si>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</si>
  <si>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</si>
  <si>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</si>
  <si>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</si>
  <si>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</si>
  <si>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</si>
  <si>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</si>
  <si>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</si>
  <si>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</si>
  <si>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</si>
  <si>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</si>
  <si>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</si>
  <si>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</si>
  <si>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</si>
  <si>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</si>
  <si>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</si>
  <si>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</si>
  <si>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</si>
  <si>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</si>
  <si>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</si>
  <si>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</si>
  <si>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</si>
  <si>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</si>
  <si>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</si>
  <si>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</si>
  <si>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</si>
  <si>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</si>
  <si>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</si>
  <si>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</si>
  <si>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</si>
  <si>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</si>
  <si>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</si>
  <si>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</si>
  <si>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</si>
  <si>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</si>
  <si>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</si>
  <si>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</si>
  <si>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</si>
  <si>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</si>
  <si>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</si>
  <si>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</si>
  <si>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</si>
  <si>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</si>
  <si>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</si>
  <si>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</si>
  <si>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</si>
  <si>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</si>
  <si>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</si>
  <si>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</si>
  <si>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</si>
  <si>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</si>
  <si>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</si>
  <si>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</si>
  <si>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</si>
  <si>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</si>
  <si>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</si>
  <si>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</si>
  <si>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</si>
  <si>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</si>
  <si>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</si>
  <si>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</si>
  <si>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</si>
  <si>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</si>
  <si>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</si>
  <si>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</si>
  <si>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</si>
  <si>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</si>
  <si>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</si>
  <si>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</si>
  <si>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</si>
  <si>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</si>
  <si>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</si>
  <si>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</si>
  <si>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</si>
  <si>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</si>
  <si>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</si>
  <si>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</si>
  <si>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</si>
  <si>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</si>
  <si>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</si>
  <si>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</si>
  <si>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</si>
  <si>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</si>
  <si>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</si>
  <si>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</si>
  <si>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</si>
  <si>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</si>
  <si>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</si>
  <si>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</si>
  <si>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</si>
  <si>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</si>
  <si>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</si>
  <si>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</si>
  <si>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</si>
  <si>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</si>
  <si>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</si>
  <si>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</si>
  <si>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</si>
  <si>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</si>
  <si>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</si>
  <si>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</si>
  <si>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</si>
  <si>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</si>
  <si>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</si>
  <si>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</si>
  <si>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</si>
  <si>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</si>
  <si>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</si>
  <si>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</si>
  <si>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</si>
  <si>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</si>
  <si>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</si>
  <si>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</si>
  <si>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</si>
  <si>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</si>
  <si>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</si>
  <si>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</si>
  <si>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</si>
  <si>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</si>
  <si>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</si>
  <si>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</si>
  <si>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</si>
  <si>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</si>
  <si>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</si>
  <si>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</si>
  <si>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</si>
  <si>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</si>
  <si>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</si>
  <si>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</si>
  <si>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</si>
  <si>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</si>
  <si>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</si>
  <si>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</si>
  <si>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</si>
  <si>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</si>
  <si>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</si>
  <si>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</si>
  <si>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</si>
  <si>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</si>
  <si>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</si>
  <si>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</si>
  <si>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</si>
  <si>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</si>
  <si>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</si>
  <si>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</si>
  <si>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</si>
  <si>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</si>
  <si>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</si>
  <si>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</si>
  <si>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</si>
  <si>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</si>
  <si>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</si>
  <si>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</si>
  <si>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</si>
  <si>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</si>
  <si>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</si>
  <si>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</si>
  <si>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</si>
  <si>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</si>
  <si>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</si>
  <si>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</si>
  <si>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</si>
  <si>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</si>
  <si>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</si>
  <si>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</si>
  <si>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</si>
  <si>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</si>
  <si>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</si>
  <si>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</si>
  <si>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</si>
  <si>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</si>
  <si>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</si>
  <si>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</si>
  <si>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</si>
  <si>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</si>
  <si>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</si>
  <si>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</si>
  <si>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</si>
  <si>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</si>
  <si>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</si>
  <si>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</si>
  <si>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</si>
  <si>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</si>
  <si>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</si>
  <si>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</si>
  <si>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</si>
  <si>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</si>
  <si>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</si>
  <si>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</si>
  <si>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</si>
  <si>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</si>
  <si>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</si>
  <si>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</si>
  <si>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</si>
  <si>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</si>
  <si>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</si>
  <si>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</si>
  <si>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</si>
  <si>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</si>
  <si>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</si>
  <si>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</si>
  <si>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</si>
  <si>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</si>
  <si>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</si>
  <si>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</si>
  <si>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</si>
  <si>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</si>
  <si>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</si>
  <si>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</si>
  <si>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</si>
  <si>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</si>
  <si>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</si>
  <si>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</si>
  <si>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</si>
  <si>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</si>
  <si>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</si>
  <si>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</si>
  <si>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</si>
  <si>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</si>
  <si>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</si>
  <si>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</si>
  <si>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</si>
  <si>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</si>
  <si>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</si>
  <si>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</si>
  <si>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</si>
  <si>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</si>
  <si>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</si>
  <si>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</si>
  <si>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</si>
  <si>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</si>
  <si>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</si>
  <si>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</si>
  <si>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</si>
  <si>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</si>
  <si>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</si>
  <si>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</si>
  <si>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</si>
  <si>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</si>
  <si>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</si>
  <si>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</si>
  <si>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</si>
  <si>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</si>
  <si>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</si>
  <si>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</si>
  <si>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</si>
  <si>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</si>
  <si>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</si>
  <si>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</si>
  <si>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</si>
  <si>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</si>
  <si>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</si>
  <si>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</si>
  <si>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</si>
  <si>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</si>
  <si>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</si>
  <si>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</si>
  <si>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</si>
  <si>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</si>
  <si>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</si>
  <si>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</si>
  <si>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</si>
  <si>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</si>
  <si>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</si>
  <si>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</si>
  <si>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</si>
  <si>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</si>
  <si>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</si>
  <si>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</si>
  <si>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</si>
  <si>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</si>
  <si>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</si>
  <si>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</si>
  <si>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</si>
  <si>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</si>
  <si>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</si>
  <si>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</si>
  <si>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</si>
  <si>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</si>
  <si>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</si>
  <si>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</si>
  <si>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</si>
  <si>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</si>
  <si>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</si>
  <si>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</si>
  <si>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</si>
  <si>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</si>
  <si>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</si>
  <si>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</si>
  <si>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</si>
  <si>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</si>
  <si>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</si>
  <si>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</si>
  <si>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</si>
  <si>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</si>
  <si>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</si>
  <si>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</si>
  <si>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</si>
  <si>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</si>
  <si>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</si>
  <si>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</si>
  <si>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</si>
  <si>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</si>
  <si>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</si>
  <si>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</si>
  <si>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</si>
  <si>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</si>
  <si>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</si>
  <si>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</si>
  <si>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</si>
  <si>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</si>
  <si>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</si>
  <si>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</si>
  <si>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</si>
  <si>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</si>
  <si>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</si>
  <si>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</si>
  <si>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</si>
  <si>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</si>
  <si>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</si>
  <si>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</si>
  <si>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</si>
  <si>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</si>
  <si>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</si>
  <si>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</si>
  <si>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</si>
  <si>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</si>
  <si>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</si>
  <si>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</si>
  <si>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</si>
  <si>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</si>
  <si>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</si>
  <si>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</si>
  <si>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</si>
  <si>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</si>
  <si>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</si>
  <si>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</si>
  <si>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</si>
  <si>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</si>
  <si>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</si>
  <si>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</si>
  <si>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</si>
  <si>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</si>
  <si>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</si>
  <si>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</si>
  <si>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</si>
  <si>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</si>
  <si>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</si>
  <si>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</si>
  <si>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</si>
  <si>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</si>
  <si>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</si>
  <si>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</si>
  <si>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</si>
  <si>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</si>
  <si>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</si>
  <si>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</si>
  <si>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</si>
  <si>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</si>
  <si>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</si>
  <si>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</si>
  <si>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</si>
  <si>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</si>
  <si>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</si>
  <si>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</si>
  <si>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</si>
  <si>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</si>
  <si>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</si>
  <si>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</si>
  <si>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</si>
  <si>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</si>
  <si>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</si>
  <si>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</si>
  <si>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</si>
  <si>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</si>
  <si>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</si>
  <si>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</si>
  <si>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</si>
  <si>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</si>
  <si>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</si>
  <si>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</si>
  <si>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</si>
  <si>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</si>
  <si>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</si>
  <si>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</si>
  <si>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</si>
  <si>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</si>
  <si>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</si>
  <si>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</si>
  <si>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</si>
  <si>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</si>
  <si>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</si>
  <si>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</si>
  <si>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</si>
  <si>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</si>
  <si>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</si>
  <si>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</si>
  <si>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</si>
  <si>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</si>
  <si>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</si>
  <si>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</si>
  <si>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</si>
  <si>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</si>
  <si>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</si>
  <si>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</si>
  <si>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</si>
  <si>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</si>
  <si>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</si>
  <si>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</si>
  <si>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</si>
  <si>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</si>
  <si>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</si>
  <si>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</si>
  <si>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</si>
  <si>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</si>
  <si>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</si>
  <si>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</si>
  <si>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</si>
  <si>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</si>
  <si>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</si>
  <si>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</si>
  <si>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</si>
  <si>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</si>
  <si>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</si>
  <si>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</si>
  <si>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</si>
  <si>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</si>
  <si>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</si>
  <si>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</si>
  <si>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</si>
  <si>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</si>
  <si>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</si>
  <si>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</si>
  <si>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</si>
  <si>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</si>
  <si>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</si>
  <si>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</si>
  <si>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</si>
  <si>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</si>
  <si>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</si>
  <si>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</si>
  <si>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</si>
  <si>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</si>
  <si>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</si>
  <si>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</si>
  <si>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</si>
  <si>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</si>
  <si>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</si>
  <si>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</si>
  <si>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</si>
  <si>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</si>
  <si>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</si>
  <si>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</si>
  <si>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</si>
  <si>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</si>
  <si>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</si>
  <si>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</si>
  <si>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</si>
  <si>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</si>
  <si>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</si>
  <si>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</si>
  <si>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</si>
  <si>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</si>
  <si>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</si>
  <si>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</si>
  <si>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</si>
  <si>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</si>
  <si>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</si>
  <si>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</si>
  <si>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</si>
  <si>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</si>
  <si>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</si>
  <si>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</si>
  <si>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</si>
  <si>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</si>
  <si>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</si>
  <si>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</si>
  <si>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</si>
  <si>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</si>
  <si>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</si>
  <si>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</si>
  <si>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</si>
  <si>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</si>
  <si>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</si>
  <si>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</si>
  <si>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</si>
  <si>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</si>
  <si>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</si>
  <si>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</si>
  <si>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</si>
  <si>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</si>
  <si>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</si>
  <si>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</si>
  <si>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</si>
  <si>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</si>
  <si>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</si>
  <si>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</si>
  <si>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</si>
  <si>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</si>
  <si>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</si>
  <si>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</si>
  <si>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</si>
  <si>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</si>
  <si>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</si>
  <si>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</si>
  <si>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</si>
  <si>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</si>
  <si>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</si>
  <si>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</si>
  <si>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</si>
  <si>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</si>
  <si>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</si>
  <si>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</si>
  <si>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</si>
  <si>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</si>
  <si>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</si>
  <si>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</si>
  <si>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</si>
  <si>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</si>
  <si>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</si>
  <si>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</si>
  <si>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</si>
  <si>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</si>
  <si>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</si>
  <si>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</si>
  <si>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</si>
  <si>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</si>
  <si>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</si>
  <si>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</si>
  <si>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</si>
  <si>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</si>
  <si>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</si>
  <si>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</si>
  <si>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</si>
  <si>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</si>
  <si>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</si>
  <si>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</si>
  <si>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</si>
  <si>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</si>
  <si>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</si>
  <si>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</si>
  <si>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</si>
  <si>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</si>
  <si>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</si>
  <si>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</si>
  <si>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</si>
  <si>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</si>
  <si>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</si>
  <si>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</si>
  <si>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</si>
  <si>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</si>
  <si>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</si>
  <si>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</si>
  <si>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</si>
  <si>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</si>
  <si>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</si>
  <si>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</si>
  <si>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</si>
  <si>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</si>
  <si>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</si>
  <si>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</si>
  <si>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</si>
  <si>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</si>
  <si>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</si>
  <si>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</si>
  <si>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</si>
  <si>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</si>
  <si>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</si>
  <si>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</si>
  <si>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</si>
  <si>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</si>
  <si>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</si>
  <si>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</si>
  <si>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</si>
  <si>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</si>
  <si>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</si>
  <si>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</si>
  <si>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</si>
  <si>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</si>
  <si>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</si>
  <si>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</si>
  <si>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</si>
  <si>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</si>
  <si>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</si>
  <si>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</si>
  <si>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</si>
  <si>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</si>
  <si>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</si>
  <si>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</si>
  <si>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</si>
  <si>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</si>
  <si>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</si>
  <si>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</si>
  <si>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</si>
  <si>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</si>
  <si>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</si>
  <si>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</si>
  <si>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</si>
  <si>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</si>
  <si>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</si>
  <si>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</si>
  <si>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</si>
  <si>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</si>
  <si>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</si>
  <si>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</si>
  <si>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</si>
  <si>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</si>
  <si>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</si>
  <si>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</si>
  <si>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</si>
  <si>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</si>
  <si>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</si>
  <si>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</si>
  <si>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</si>
  <si>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</si>
  <si>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</si>
  <si>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</si>
  <si>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</si>
  <si>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</si>
  <si>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</si>
  <si>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</si>
  <si>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</si>
  <si>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</si>
  <si>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</si>
  <si>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</si>
  <si>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</si>
  <si>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</si>
  <si>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</si>
  <si>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</si>
  <si>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</si>
  <si>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</si>
  <si>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</si>
  <si>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</si>
  <si>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</si>
  <si>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</si>
  <si>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</si>
  <si>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</si>
  <si>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</si>
  <si>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</si>
  <si>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</si>
  <si>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</si>
  <si>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</si>
  <si>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</si>
  <si>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</si>
  <si>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</si>
  <si>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</si>
  <si>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</si>
  <si>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</si>
  <si>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</si>
  <si>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</si>
  <si>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</si>
  <si>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</si>
  <si>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</si>
  <si>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</si>
  <si>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</si>
  <si>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</si>
  <si>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</si>
  <si>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</si>
  <si>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</si>
  <si>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</si>
  <si>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</si>
  <si>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</si>
  <si>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</si>
  <si>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</si>
  <si>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</si>
  <si>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</si>
  <si>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</si>
  <si>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</si>
  <si>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</si>
  <si>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</si>
  <si>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</si>
  <si>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</si>
  <si>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</si>
  <si>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</si>
  <si>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</si>
  <si>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</si>
  <si>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</si>
  <si>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</si>
  <si>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</si>
  <si>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</si>
  <si>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</si>
  <si>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</si>
  <si>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</si>
  <si>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</si>
  <si>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</si>
  <si>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</si>
  <si>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</si>
  <si>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</si>
  <si>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</si>
  <si>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</si>
  <si>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</si>
  <si>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</si>
  <si>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</si>
  <si>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</si>
  <si>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</si>
  <si>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</si>
  <si>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</si>
  <si>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</si>
  <si>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</si>
  <si>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</si>
  <si>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</si>
  <si>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</si>
  <si>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</si>
  <si>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</si>
  <si>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</si>
  <si>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</si>
  <si>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</si>
  <si>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</si>
  <si>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</si>
  <si>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</si>
  <si>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</si>
  <si>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</si>
  <si>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</si>
  <si>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</si>
  <si>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</si>
  <si>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</si>
  <si>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</si>
  <si>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</si>
  <si>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</si>
  <si>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</si>
  <si>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</si>
  <si>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</si>
  <si>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</si>
  <si>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</si>
  <si>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</si>
  <si>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</si>
  <si>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</si>
  <si>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</si>
  <si>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</si>
  <si>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</si>
  <si>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</si>
  <si>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</si>
  <si>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</si>
  <si>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</si>
  <si>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</si>
  <si>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</si>
  <si>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</si>
  <si>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</si>
  <si>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</si>
  <si>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</si>
  <si>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</si>
  <si>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</si>
  <si>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</si>
  <si>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</si>
  <si>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</si>
  <si>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</si>
  <si>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</si>
  <si>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</si>
  <si>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</si>
  <si>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</si>
  <si>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</si>
  <si>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</si>
  <si>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</si>
  <si>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</si>
  <si>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</si>
  <si>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</si>
  <si>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</si>
  <si>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</si>
  <si>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</si>
  <si>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</si>
  <si>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</si>
  <si>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</si>
  <si>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</si>
  <si>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</si>
  <si>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</si>
  <si>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</si>
  <si>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</si>
  <si>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</si>
  <si>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</si>
  <si>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</si>
  <si>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</si>
  <si>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</si>
  <si>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</si>
  <si>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</si>
  <si>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</si>
  <si>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</si>
  <si>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</si>
  <si>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</si>
  <si>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</si>
  <si>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</si>
  <si>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</si>
  <si>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</si>
  <si>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</si>
  <si>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</si>
  <si>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</si>
  <si>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</si>
  <si>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</si>
  <si>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</si>
  <si>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</si>
  <si>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</si>
  <si>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</si>
  <si>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</si>
  <si>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</si>
  <si>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</si>
  <si>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</si>
  <si>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</si>
  <si>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</si>
  <si>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</si>
  <si>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</si>
  <si>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</si>
  <si>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</si>
  <si>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</si>
  <si>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</si>
  <si>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</si>
  <si>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</si>
  <si>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</si>
  <si>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</si>
  <si>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</si>
  <si>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</si>
  <si>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</si>
  <si>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</si>
  <si>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</si>
  <si>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</si>
  <si>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</si>
  <si>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</si>
  <si>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</si>
  <si>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</si>
  <si>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</si>
  <si>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</si>
  <si>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</si>
  <si>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</si>
  <si>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</si>
  <si>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</si>
  <si>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</si>
  <si>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</si>
  <si>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</si>
  <si>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</si>
  <si>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</si>
  <si>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</si>
  <si>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</si>
  <si>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</si>
  <si>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</si>
  <si>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</si>
  <si>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</si>
  <si>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</si>
  <si>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</si>
  <si>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</si>
  <si>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</si>
  <si>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</si>
  <si>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</si>
  <si>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</si>
  <si>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</si>
  <si>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</si>
  <si>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</si>
  <si>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</si>
  <si>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</si>
  <si>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</si>
  <si>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</si>
  <si>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</si>
  <si>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</si>
  <si>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</si>
  <si>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</si>
  <si>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</si>
  <si>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</si>
  <si>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</si>
  <si>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</si>
  <si>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</si>
  <si>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</si>
  <si>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</si>
  <si>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</si>
  <si>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</si>
  <si>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</si>
  <si>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</si>
  <si>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</si>
  <si>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</si>
  <si>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</si>
  <si>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</si>
  <si>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</si>
  <si>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</si>
  <si>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</si>
  <si>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</si>
  <si>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</si>
  <si>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</si>
  <si>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</si>
  <si>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</si>
  <si>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</si>
  <si>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</si>
  <si>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</si>
  <si>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</si>
  <si>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</si>
  <si>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</si>
  <si>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</si>
  <si>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</si>
  <si>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</si>
  <si>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</si>
  <si>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</si>
  <si>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</si>
  <si>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</si>
  <si>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</si>
  <si>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</si>
  <si>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</si>
  <si>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</si>
  <si>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</si>
  <si>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</si>
  <si>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</si>
  <si>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</si>
  <si>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</si>
  <si>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</si>
  <si>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</si>
  <si>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</si>
  <si>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</si>
  <si>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</si>
  <si>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</si>
  <si>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</si>
  <si>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</si>
  <si>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</si>
  <si>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</si>
  <si>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</si>
  <si>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</si>
  <si>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</si>
  <si>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</si>
  <si>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</si>
  <si>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</si>
  <si>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</si>
  <si>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</si>
  <si>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</si>
  <si>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</si>
  <si>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</si>
  <si>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</si>
  <si>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</si>
  <si>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</si>
  <si>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</si>
  <si>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</si>
  <si>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</si>
  <si>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</si>
  <si>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</si>
  <si>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</si>
  <si>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</si>
  <si>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</si>
  <si>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</si>
  <si>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</si>
  <si>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</si>
  <si>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</si>
  <si>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</si>
  <si>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</si>
  <si>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</si>
  <si>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</si>
  <si>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</si>
  <si>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</si>
  <si>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</si>
  <si>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</si>
  <si>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</si>
  <si>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</si>
  <si>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</si>
  <si>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</si>
  <si>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</si>
  <si>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</si>
  <si>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</si>
  <si>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</si>
  <si>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</si>
  <si>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</si>
  <si>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</si>
  <si>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</si>
  <si>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</si>
  <si>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</si>
  <si>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</si>
  <si>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</si>
  <si>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</si>
  <si>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</si>
  <si>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</si>
  <si>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</si>
  <si>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</si>
  <si>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</si>
  <si>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</si>
  <si>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</si>
  <si>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</si>
  <si>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</si>
  <si>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</si>
  <si>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</si>
  <si>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</si>
  <si>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</si>
  <si>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</si>
  <si>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</si>
  <si>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</si>
  <si>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</si>
  <si>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</si>
  <si>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</si>
  <si>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</si>
  <si>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</si>
  <si>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</si>
  <si>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</si>
  <si>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</si>
  <si>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</si>
  <si>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</si>
  <si>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</si>
  <si>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</si>
  <si>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</si>
  <si>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</si>
  <si>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</si>
  <si>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</si>
  <si>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</si>
  <si>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</si>
  <si>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</si>
  <si>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</si>
  <si>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</si>
  <si>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</si>
  <si>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</si>
  <si>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</si>
  <si>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</si>
  <si>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</si>
  <si>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</si>
  <si>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</si>
  <si>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</si>
  <si>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</si>
  <si>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</si>
  <si>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</si>
  <si>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</si>
  <si>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</si>
  <si>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</si>
  <si>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</si>
  <si>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</si>
  <si>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</si>
  <si>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</si>
  <si>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</si>
  <si>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</si>
  <si>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</si>
  <si>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</si>
  <si>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</si>
  <si>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</si>
  <si>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</si>
  <si>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</si>
  <si>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</si>
  <si>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</si>
  <si>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</si>
  <si>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</si>
  <si>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</si>
  <si>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</si>
  <si>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</si>
  <si>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</si>
  <si>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</si>
  <si>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</si>
  <si>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</si>
  <si>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</si>
  <si>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</si>
  <si>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</si>
  <si>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</si>
  <si>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</si>
  <si>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</si>
  <si>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</si>
  <si>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</si>
  <si>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</si>
  <si>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</si>
  <si>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</si>
  <si>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</si>
  <si>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</si>
  <si>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</si>
  <si>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</si>
  <si>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</si>
  <si>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</si>
  <si>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</si>
  <si>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</si>
  <si>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</si>
  <si>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</si>
  <si>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</si>
  <si>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</si>
  <si>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</si>
  <si>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</si>
  <si>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</si>
  <si>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</si>
  <si>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</si>
  <si>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</si>
  <si>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</si>
  <si>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</si>
  <si>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</si>
  <si>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</si>
  <si>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</si>
  <si>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</si>
  <si>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</si>
  <si>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</si>
  <si>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</si>
  <si>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</si>
  <si>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</si>
  <si>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</si>
  <si>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</si>
  <si>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</si>
  <si>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</si>
  <si>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</si>
  <si>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</si>
  <si>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</si>
  <si>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</si>
  <si>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</si>
  <si>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</si>
  <si>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</si>
  <si>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</si>
  <si>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</si>
  <si>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</si>
  <si>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</si>
  <si>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</si>
  <si>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</si>
  <si>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</si>
  <si>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</si>
  <si>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</si>
  <si>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</si>
  <si>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</si>
  <si>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</si>
  <si>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</si>
  <si>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</si>
  <si>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</si>
  <si>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</si>
  <si>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</si>
  <si>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</si>
  <si>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</si>
  <si>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</si>
  <si>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</si>
  <si>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</si>
  <si>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</si>
  <si>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</si>
  <si>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</si>
  <si>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</si>
  <si>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</si>
  <si>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</si>
  <si>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</si>
  <si>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</si>
  <si>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</si>
  <si>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</si>
  <si>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</si>
  <si>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</si>
  <si>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</si>
  <si>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</si>
  <si>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</si>
  <si>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</si>
  <si>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</si>
  <si>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</si>
  <si>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</si>
  <si>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</si>
  <si>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</si>
  <si>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</si>
  <si>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</si>
  <si>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</si>
  <si>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</si>
  <si>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</si>
  <si>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</si>
  <si>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</si>
  <si>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</si>
  <si>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</si>
  <si>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</si>
  <si>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</si>
  <si>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</si>
  <si>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</si>
  <si>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</si>
  <si>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</si>
  <si>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</si>
  <si>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</si>
  <si>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</si>
  <si>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</si>
  <si>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</si>
  <si>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</si>
  <si>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</si>
  <si>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</si>
  <si>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</si>
  <si>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</si>
  <si>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</si>
  <si>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</si>
  <si>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</si>
  <si>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</si>
  <si>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</si>
  <si>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</si>
  <si>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</si>
  <si>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</si>
  <si>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</si>
  <si>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</si>
  <si>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</si>
  <si>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</si>
  <si>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</si>
  <si>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</si>
  <si>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</si>
  <si>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</si>
  <si>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</si>
  <si>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</si>
  <si>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</si>
  <si>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</si>
  <si>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</si>
  <si>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</si>
  <si>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</si>
  <si>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</si>
  <si>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</si>
  <si>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</si>
  <si>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</si>
  <si>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</si>
  <si>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</si>
  <si>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</si>
  <si>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</si>
  <si>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</si>
  <si>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</si>
  <si>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</si>
  <si>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</si>
  <si>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</si>
  <si>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</si>
  <si>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</si>
  <si>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</si>
  <si>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</si>
  <si>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</si>
  <si>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</si>
  <si>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</si>
  <si>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</si>
  <si>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</si>
  <si>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</si>
  <si>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</si>
  <si>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</si>
  <si>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</si>
  <si>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</si>
  <si>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</si>
  <si>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</si>
  <si>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</si>
  <si>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</si>
  <si>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</si>
  <si>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</si>
  <si>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</si>
  <si>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</si>
  <si>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</si>
  <si>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</si>
  <si>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</si>
  <si>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</si>
  <si>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</si>
  <si>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</si>
  <si>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</si>
  <si>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</si>
  <si>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</si>
  <si>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</si>
  <si>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</si>
  <si>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</si>
  <si>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</si>
  <si>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</si>
  <si>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</si>
  <si>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</si>
  <si>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</si>
  <si>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</si>
  <si>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</si>
  <si>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</si>
  <si>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</si>
  <si>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</si>
  <si>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</si>
  <si>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</si>
  <si>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</si>
  <si>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</si>
  <si>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</si>
  <si>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</si>
  <si>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</si>
  <si>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</si>
  <si>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</si>
  <si>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</si>
  <si>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</si>
  <si>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</si>
  <si>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</si>
  <si>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</si>
  <si>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</si>
  <si>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</si>
  <si>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</si>
  <si>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</si>
  <si>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</si>
  <si>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</si>
  <si>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</si>
  <si>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</si>
  <si>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</si>
  <si>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</si>
  <si>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</si>
  <si>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</si>
  <si>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</si>
  <si>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</si>
  <si>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</si>
  <si>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</si>
  <si>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</si>
  <si>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</si>
  <si>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</si>
  <si>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</si>
  <si>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</si>
  <si>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</si>
  <si>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</si>
  <si>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</si>
  <si>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</si>
  <si>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</si>
  <si>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</si>
  <si>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</si>
  <si>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</si>
  <si>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</si>
  <si>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</si>
  <si>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</si>
  <si>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</si>
  <si>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</si>
  <si>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</si>
  <si>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</si>
  <si>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</si>
  <si>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</si>
  <si>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</si>
  <si>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</si>
  <si>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</si>
  <si>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</si>
  <si>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</si>
  <si>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</si>
  <si>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</si>
  <si>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</si>
  <si>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</si>
  <si>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</si>
  <si>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</si>
  <si>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</si>
  <si>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</si>
  <si>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</si>
  <si>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</si>
  <si>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</si>
  <si>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</si>
  <si>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</si>
  <si>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</si>
  <si>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</si>
  <si>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</si>
  <si>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</si>
  <si>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</si>
  <si>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</si>
  <si>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</si>
  <si>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</si>
  <si>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</si>
  <si>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</si>
  <si>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</si>
  <si>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</si>
  <si>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</si>
  <si>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</si>
  <si>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</si>
  <si>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</si>
  <si>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</si>
  <si>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</si>
  <si>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</si>
  <si>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</si>
  <si>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</si>
  <si>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</si>
  <si>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</si>
  <si>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</si>
  <si>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</si>
  <si>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</si>
  <si>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</si>
  <si>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</si>
  <si>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</si>
  <si>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</si>
  <si>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</si>
  <si>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</si>
  <si>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</si>
  <si>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</si>
  <si>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</si>
  <si>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</si>
  <si>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</si>
  <si>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</si>
  <si>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</si>
  <si>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</si>
  <si>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</si>
  <si>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</si>
  <si>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</si>
  <si>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</si>
  <si>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</si>
  <si>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</si>
  <si>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</si>
  <si>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</si>
  <si>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</si>
  <si>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</si>
  <si>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</si>
  <si>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</si>
  <si>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</si>
  <si>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</si>
  <si>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</si>
  <si>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</si>
  <si>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</si>
  <si>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</si>
  <si>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</si>
  <si>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</si>
  <si>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</si>
  <si>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</si>
  <si>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</si>
  <si>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</si>
  <si>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</si>
  <si>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</si>
  <si>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</si>
  <si>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</si>
  <si>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</si>
  <si>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</si>
  <si>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</si>
  <si>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</si>
  <si>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</si>
  <si>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</si>
  <si>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</si>
  <si>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</si>
  <si>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</si>
  <si>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</si>
  <si>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</si>
  <si>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</si>
  <si>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</si>
  <si>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</si>
  <si>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</si>
  <si>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</si>
  <si>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</si>
  <si>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</si>
  <si>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</si>
  <si>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</si>
  <si>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</si>
  <si>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</si>
  <si>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</si>
  <si>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</si>
  <si>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</si>
  <si>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</si>
  <si>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</si>
  <si>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</si>
  <si>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</si>
  <si>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</si>
  <si>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</si>
  <si>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</si>
  <si>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</si>
  <si>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</si>
  <si>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</si>
  <si>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</si>
  <si>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</si>
  <si>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</si>
  <si>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</si>
  <si>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</si>
  <si>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</si>
  <si>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</si>
  <si>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</si>
  <si>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</si>
  <si>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</si>
  <si>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</si>
  <si>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</si>
  <si>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</si>
  <si>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</si>
  <si>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</si>
  <si>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</si>
  <si>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</si>
  <si>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</si>
  <si>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</si>
  <si>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</si>
  <si>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</si>
  <si>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</si>
  <si>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</si>
  <si>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</si>
  <si>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</si>
  <si>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</si>
  <si>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</si>
  <si>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</si>
  <si>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</si>
  <si>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</si>
  <si>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</si>
  <si>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</si>
  <si>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</si>
  <si>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</si>
  <si>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</si>
  <si>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</si>
  <si>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</si>
  <si>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</si>
  <si>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</si>
  <si>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</si>
  <si>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</si>
  <si>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</si>
  <si>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</si>
  <si>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</si>
  <si>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</si>
  <si>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</si>
  <si>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</si>
  <si>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</si>
  <si>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</si>
  <si>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</si>
  <si>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</si>
  <si>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</si>
  <si>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</si>
  <si>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</si>
  <si>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</si>
  <si>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</si>
  <si>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</si>
  <si>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</si>
  <si>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</si>
  <si>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</si>
  <si>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</si>
  <si>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</si>
  <si>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</si>
  <si>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</si>
  <si>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</si>
  <si>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</si>
  <si>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</si>
  <si>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</si>
  <si>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</si>
  <si>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</si>
  <si>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</si>
  <si>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</si>
  <si>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</si>
  <si>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</si>
  <si>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</si>
  <si>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</si>
  <si>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</si>
  <si>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</si>
  <si>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</si>
  <si>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</si>
  <si>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</si>
  <si>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</si>
  <si>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</si>
  <si>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</si>
  <si>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</si>
  <si>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</si>
  <si>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</si>
  <si>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</si>
  <si>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</si>
  <si>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</si>
  <si>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</si>
  <si>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</si>
  <si>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</si>
  <si>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</si>
  <si>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</si>
  <si>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</si>
  <si>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</si>
  <si>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</si>
  <si>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</si>
  <si>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</si>
  <si>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</si>
  <si>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</si>
  <si>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</si>
  <si>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</si>
  <si>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</si>
  <si>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</si>
  <si>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</si>
  <si>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</si>
  <si>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</si>
  <si>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</si>
  <si>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</si>
  <si>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</si>
  <si>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</si>
  <si>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</si>
  <si>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</si>
  <si>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</si>
  <si>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</si>
  <si>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</si>
  <si>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</si>
  <si>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</si>
  <si>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</si>
  <si>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</si>
  <si>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</si>
  <si>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</si>
  <si>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</si>
  <si>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</si>
  <si>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</si>
  <si>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</si>
  <si>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</si>
  <si>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</si>
  <si>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</si>
  <si>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</si>
  <si>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</si>
  <si>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</si>
  <si>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</si>
  <si>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</si>
  <si>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</si>
  <si>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</si>
  <si>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</si>
  <si>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</si>
  <si>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</si>
  <si>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</si>
  <si>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</si>
  <si>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</si>
  <si>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</si>
  <si>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</si>
  <si>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</si>
  <si>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</si>
  <si>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</si>
  <si>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</si>
  <si>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</si>
  <si>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</si>
  <si>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</si>
  <si>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</si>
  <si>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</si>
  <si>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</si>
  <si>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</si>
  <si>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</si>
  <si>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</si>
  <si>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</si>
  <si>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</si>
  <si>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</si>
  <si>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</si>
  <si>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</si>
  <si>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</si>
  <si>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</si>
  <si>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</si>
  <si>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</si>
  <si>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</si>
  <si>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</si>
  <si>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</si>
  <si>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</si>
  <si>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</si>
  <si>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</si>
  <si>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</si>
  <si>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</si>
  <si>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</si>
  <si>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</si>
  <si>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</si>
  <si>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</si>
  <si>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</si>
  <si>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</si>
  <si>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</si>
  <si>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</si>
  <si>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</si>
  <si>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</si>
  <si>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</si>
  <si>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</si>
  <si>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</si>
  <si>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</si>
  <si>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</si>
  <si>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</si>
  <si>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</si>
  <si>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</si>
  <si>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</si>
  <si>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</si>
  <si>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</si>
  <si>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</si>
  <si>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</si>
  <si>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</si>
  <si>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</si>
  <si>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</si>
  <si>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</si>
  <si>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</si>
  <si>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</si>
  <si>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</si>
  <si>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</si>
  <si>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</si>
  <si>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</si>
  <si>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</si>
  <si>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</si>
  <si>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</si>
  <si>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</si>
  <si>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</si>
  <si>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</si>
  <si>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</si>
  <si>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</si>
  <si>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</si>
  <si>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</si>
  <si>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</si>
  <si>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</si>
  <si>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</si>
  <si>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</si>
  <si>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</si>
  <si>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</si>
  <si>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</si>
  <si>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</si>
  <si>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</si>
  <si>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</si>
  <si>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</si>
  <si>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</si>
  <si>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</si>
  <si>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</si>
  <si>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</si>
  <si>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</si>
  <si>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</si>
  <si>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</si>
  <si>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</si>
  <si>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</si>
  <si>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</si>
  <si>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</si>
  <si>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</si>
  <si>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</si>
  <si>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</si>
  <si>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</si>
  <si>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</si>
  <si>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</si>
  <si>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</si>
  <si>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</si>
  <si>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</si>
  <si>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</si>
  <si>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</si>
  <si>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</si>
  <si>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</si>
  <si>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</si>
  <si>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</si>
  <si>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</si>
  <si>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</si>
  <si>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</si>
  <si>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</si>
  <si>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</si>
  <si>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</si>
  <si>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</si>
  <si>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</si>
  <si>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</si>
  <si>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</si>
  <si>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</si>
  <si>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</si>
  <si>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</si>
  <si>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</si>
  <si>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</si>
  <si>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</si>
  <si>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</si>
  <si>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</si>
  <si>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</si>
  <si>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</si>
  <si>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</si>
  <si>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</si>
  <si>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</si>
  <si>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</si>
  <si>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</si>
  <si>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</si>
  <si>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</si>
  <si>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</si>
  <si>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</si>
  <si>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</si>
  <si>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</si>
  <si>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</si>
  <si>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</si>
  <si>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</si>
  <si>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</si>
  <si>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</si>
  <si>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</si>
  <si>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</si>
  <si>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</si>
  <si>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</si>
  <si>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</si>
  <si>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</si>
  <si>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</si>
  <si>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</si>
  <si>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</si>
  <si>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</si>
  <si>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</si>
  <si>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</si>
  <si>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</si>
  <si>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</si>
  <si>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</si>
  <si>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</si>
  <si>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</si>
  <si>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</si>
  <si>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</si>
  <si>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</si>
  <si>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</si>
  <si>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</si>
  <si>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</si>
  <si>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</si>
  <si>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</si>
  <si>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</si>
  <si>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</si>
  <si>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</si>
  <si>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</si>
  <si>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</si>
  <si>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</si>
  <si>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</si>
  <si>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</si>
  <si>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</si>
  <si>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</si>
  <si>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</si>
  <si>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</si>
  <si>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</si>
  <si>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</si>
  <si>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</si>
  <si>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</si>
  <si>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</si>
  <si>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</si>
  <si>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</si>
  <si>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</si>
  <si>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</si>
  <si>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</si>
  <si>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</si>
  <si>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</si>
  <si>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</si>
  <si>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</si>
  <si>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</si>
  <si>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</si>
  <si>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</si>
  <si>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</si>
  <si>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</si>
  <si>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</si>
  <si>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</si>
  <si>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</si>
  <si>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</si>
  <si>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</si>
  <si>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</si>
  <si>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</si>
  <si>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</si>
  <si>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</si>
  <si>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</si>
  <si>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</si>
  <si>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</si>
  <si>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</si>
  <si>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</si>
  <si>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</si>
  <si>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</si>
  <si>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</si>
  <si>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</si>
  <si>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</si>
  <si>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</si>
  <si>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</si>
  <si>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</si>
  <si>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</si>
  <si>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</si>
  <si>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</si>
  <si>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</si>
  <si>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</si>
  <si>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</si>
  <si>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</si>
  <si>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</si>
  <si>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</si>
  <si>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</si>
  <si>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</si>
  <si>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</si>
  <si>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</si>
  <si>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</si>
  <si>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</si>
  <si>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</si>
  <si>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</si>
  <si>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</si>
  <si>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</si>
  <si>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</si>
  <si>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</si>
  <si>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</si>
  <si>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</si>
  <si>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</si>
  <si>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</si>
  <si>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</si>
  <si>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</si>
  <si>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</si>
  <si>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</si>
  <si>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</si>
  <si>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</si>
  <si>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</si>
  <si>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</si>
  <si>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</si>
  <si>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</si>
  <si>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</si>
  <si>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</si>
  <si>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</si>
  <si>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</si>
  <si>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</si>
  <si>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</si>
  <si>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</si>
  <si>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</si>
  <si>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</si>
  <si>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</si>
  <si>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</si>
  <si>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</si>
  <si>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</si>
  <si>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</si>
  <si>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</si>
  <si>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</si>
  <si>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</si>
  <si>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</si>
  <si>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</si>
  <si>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</si>
  <si>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</si>
  <si>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</si>
  <si>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</si>
  <si>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</si>
  <si>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</si>
  <si>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</si>
  <si>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</si>
  <si>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</si>
  <si>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</si>
  <si>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</si>
  <si>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</si>
  <si>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</si>
  <si>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</si>
  <si>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</si>
  <si>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</si>
  <si>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</si>
  <si>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</si>
  <si>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</si>
  <si>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</si>
  <si>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</si>
  <si>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</si>
  <si>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</si>
  <si>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</si>
  <si>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</si>
  <si>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</si>
  <si>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</si>
  <si>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</si>
  <si>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</si>
  <si>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</si>
  <si>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</si>
  <si>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</si>
  <si>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</si>
  <si>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</si>
  <si>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</si>
  <si>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</si>
  <si>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</si>
  <si>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</si>
  <si>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</si>
  <si>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</si>
  <si>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</si>
  <si>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</si>
  <si>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</si>
  <si>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</si>
  <si>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</si>
  <si>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</si>
  <si>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</si>
  <si>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</si>
  <si>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</si>
  <si>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</si>
  <si>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</si>
  <si>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</si>
  <si>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</si>
  <si>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</si>
  <si>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</si>
  <si>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</si>
  <si>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</si>
  <si>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</si>
  <si>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</si>
  <si>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</si>
  <si>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</si>
  <si>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</si>
  <si>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</si>
  <si>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</si>
  <si>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</si>
  <si>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</si>
  <si>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</si>
  <si>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</si>
  <si>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</si>
  <si>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</si>
  <si>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</si>
  <si>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</si>
  <si>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</si>
  <si>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</si>
  <si>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</si>
  <si>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</si>
  <si>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</si>
  <si>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</si>
  <si>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</si>
  <si>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</si>
  <si>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</si>
  <si>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</si>
  <si>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</si>
  <si>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</si>
  <si>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</si>
  <si>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</si>
  <si>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</si>
  <si>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</si>
  <si>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</si>
  <si>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</si>
  <si>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</si>
  <si>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</si>
  <si>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</si>
  <si>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</si>
  <si>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</si>
  <si>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</si>
  <si>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</si>
  <si>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</si>
  <si>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</si>
  <si>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</si>
  <si>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</si>
  <si>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</si>
  <si>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</si>
  <si>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</si>
  <si>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</si>
  <si>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</si>
  <si>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</si>
  <si>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</si>
  <si>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</si>
  <si>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</si>
  <si>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</si>
  <si>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</si>
  <si>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</si>
  <si>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</si>
  <si>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</si>
  <si>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</si>
  <si>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</si>
  <si>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</si>
  <si>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</si>
  <si>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</si>
  <si>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</si>
  <si>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</si>
  <si>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</si>
  <si>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</si>
  <si>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</si>
  <si>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</si>
  <si>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</si>
  <si>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</si>
  <si>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</si>
  <si>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</si>
  <si>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</si>
  <si>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</si>
  <si>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</si>
  <si>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</si>
  <si>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</si>
  <si>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</si>
  <si>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</si>
  <si>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</si>
  <si>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</si>
  <si>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</si>
  <si>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</si>
  <si>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</si>
  <si>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</si>
  <si>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</si>
  <si>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</si>
  <si>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</si>
  <si>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</si>
  <si>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</si>
  <si>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</si>
  <si>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</si>
  <si>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</si>
  <si>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</si>
  <si>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</si>
  <si>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</si>
  <si>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</si>
  <si>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</si>
  <si>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</si>
  <si>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</si>
  <si>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</si>
  <si>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</si>
  <si>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</si>
  <si>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</si>
  <si>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</si>
  <si>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</si>
  <si>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</si>
  <si>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</si>
  <si>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</si>
  <si>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</si>
  <si>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</si>
  <si>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</si>
  <si>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</si>
  <si>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</si>
  <si>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</si>
  <si>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</si>
  <si>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</si>
  <si>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</si>
  <si>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</si>
  <si>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</si>
  <si>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</si>
  <si>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</si>
  <si>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</si>
  <si>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</si>
  <si>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</si>
  <si>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</si>
  <si>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</si>
  <si>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</si>
  <si>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</si>
  <si>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</si>
  <si>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</si>
  <si>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</si>
  <si>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</si>
  <si>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</si>
  <si>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</si>
  <si>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</si>
  <si>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</si>
  <si>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</si>
  <si>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</si>
  <si>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</si>
  <si>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</si>
  <si>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</si>
  <si>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</si>
  <si>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</si>
  <si>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</si>
  <si>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</si>
  <si>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</si>
  <si>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</si>
  <si>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</si>
  <si>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</si>
  <si>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</si>
  <si>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</si>
  <si>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</si>
  <si>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</si>
  <si>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</si>
  <si>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</si>
  <si>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</si>
  <si>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</si>
  <si>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</si>
  <si>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</si>
  <si>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</si>
  <si>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</si>
  <si>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</si>
  <si>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</si>
  <si>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</si>
  <si>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</si>
  <si>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</si>
  <si>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</si>
  <si>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</si>
  <si>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</si>
  <si>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</si>
  <si>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</si>
  <si>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</si>
  <si>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</si>
  <si>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</si>
  <si>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</si>
  <si>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</si>
  <si>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</si>
  <si>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</si>
  <si>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</si>
  <si>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</si>
  <si>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</si>
  <si>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</si>
  <si>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</si>
  <si>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</si>
  <si>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</si>
  <si>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</si>
  <si>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</si>
  <si>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</si>
  <si>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</si>
  <si>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</si>
  <si>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</si>
  <si>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</si>
  <si>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</si>
  <si>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</si>
  <si>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</si>
  <si>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</si>
  <si>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</si>
  <si>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</si>
  <si>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</si>
  <si>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</si>
  <si>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</si>
  <si>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</si>
  <si>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</si>
  <si>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</si>
  <si>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</si>
  <si>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</si>
  <si>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</si>
  <si>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</si>
  <si>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</si>
  <si>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</si>
  <si>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</si>
  <si>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</si>
  <si>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</si>
  <si>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</si>
  <si>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</si>
  <si>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</si>
  <si>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</si>
  <si>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</si>
  <si>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</si>
  <si>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</si>
  <si>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</si>
  <si>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</si>
  <si>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</si>
  <si>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</si>
  <si>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</si>
  <si>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</si>
  <si>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</si>
  <si>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</si>
  <si>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</si>
  <si>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</si>
  <si>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</si>
  <si>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</si>
  <si>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</si>
  <si>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</si>
  <si>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</si>
  <si>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</si>
  <si>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</si>
  <si>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</si>
  <si>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</si>
  <si>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</si>
  <si>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</si>
  <si>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</si>
  <si>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</si>
  <si>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</si>
  <si>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</si>
  <si>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</si>
  <si>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</si>
  <si>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</si>
  <si>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</si>
  <si>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</si>
  <si>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</si>
  <si>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</si>
  <si>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</si>
  <si>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</si>
  <si>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</si>
  <si>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</si>
  <si>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</si>
  <si>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</si>
  <si>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</si>
  <si>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</si>
  <si>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</si>
  <si>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</si>
  <si>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</si>
  <si>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</si>
  <si>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</si>
  <si>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</si>
  <si>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</si>
  <si>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</si>
  <si>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</si>
  <si>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</si>
  <si>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</si>
  <si>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</si>
  <si>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</si>
  <si>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</si>
  <si>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</si>
  <si>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</si>
  <si>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</si>
  <si>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</si>
  <si>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</si>
  <si>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</si>
  <si>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</si>
  <si>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</si>
  <si>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</si>
  <si>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</si>
  <si>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</si>
  <si>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</si>
  <si>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</si>
  <si>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</si>
  <si>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</si>
  <si>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</si>
  <si>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</si>
  <si>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</si>
  <si>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</si>
  <si>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</si>
  <si>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</si>
  <si>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</si>
  <si>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</si>
  <si>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</si>
  <si>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</si>
  <si>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</si>
  <si>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</si>
  <si>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</si>
  <si>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</si>
  <si>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</si>
  <si>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</si>
  <si>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</si>
  <si>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</si>
  <si>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</si>
  <si>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</si>
  <si>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</si>
  <si>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</si>
  <si>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</si>
  <si>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</si>
  <si>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</si>
  <si>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</si>
  <si>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</si>
  <si>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</si>
  <si>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</si>
  <si>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</si>
  <si>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</si>
  <si>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</si>
  <si>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</si>
  <si>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</si>
  <si>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</si>
  <si>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</si>
  <si>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</si>
  <si>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</si>
  <si>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</si>
  <si>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</si>
  <si>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</si>
  <si>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</si>
  <si>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</si>
  <si>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</si>
  <si>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</si>
  <si>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</si>
  <si>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</si>
  <si>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</si>
  <si>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</si>
  <si>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</si>
  <si>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</si>
  <si>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</si>
  <si>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</si>
  <si>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</si>
  <si>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</si>
  <si>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</si>
  <si>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</si>
  <si>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</si>
  <si>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</si>
  <si>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</si>
  <si>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</si>
  <si>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</si>
  <si>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</si>
  <si>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</si>
  <si>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</si>
  <si>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</si>
  <si>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</si>
  <si>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</si>
  <si>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</si>
  <si>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</si>
  <si>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</si>
  <si>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</si>
  <si>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</si>
  <si>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</si>
  <si>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</si>
  <si>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</si>
  <si>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</si>
  <si>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</si>
  <si>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</si>
  <si>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</si>
  <si>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</si>
  <si>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</si>
  <si>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</si>
  <si>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</si>
  <si>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</si>
  <si>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</si>
  <si>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</si>
  <si>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</si>
  <si>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</si>
  <si>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</si>
  <si>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</si>
  <si>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</si>
  <si>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</si>
  <si>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</si>
  <si>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</si>
  <si>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</si>
  <si>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</si>
  <si>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</si>
  <si>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</si>
  <si>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</si>
  <si>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</si>
  <si>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</si>
  <si>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</si>
  <si>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</si>
  <si>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</si>
  <si>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</si>
  <si>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</si>
  <si>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</si>
  <si>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</si>
  <si>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</si>
  <si>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</si>
  <si>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</si>
  <si>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</si>
  <si>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</si>
  <si>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</si>
  <si>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</si>
  <si>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</si>
  <si>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</si>
  <si>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</si>
  <si>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</si>
  <si>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</si>
  <si>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</si>
  <si>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</si>
  <si>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</si>
  <si>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</si>
  <si>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</si>
  <si>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</si>
  <si>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</si>
  <si>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</si>
  <si>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</si>
  <si>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</si>
  <si>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</si>
  <si>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</si>
  <si>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</si>
  <si>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</si>
  <si>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</si>
  <si>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</si>
  <si>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</si>
  <si>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</si>
  <si>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</si>
  <si>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</si>
  <si>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</si>
  <si>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</si>
  <si>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</si>
  <si>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</si>
  <si>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</si>
  <si>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</si>
  <si>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</si>
  <si>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</si>
  <si>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</si>
  <si>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</si>
  <si>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</si>
  <si>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</si>
  <si>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</si>
  <si>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</si>
  <si>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</si>
  <si>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</si>
  <si>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</si>
  <si>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</si>
  <si>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</si>
  <si>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</si>
  <si>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</si>
  <si>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</si>
  <si>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</si>
  <si>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</si>
  <si>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</si>
  <si>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</si>
  <si>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</si>
  <si>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</si>
  <si>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</si>
  <si>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</si>
  <si>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</si>
  <si>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</si>
  <si>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</si>
  <si>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</si>
  <si>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</si>
  <si>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</si>
  <si>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</si>
  <si>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</si>
  <si>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</si>
  <si>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</si>
  <si>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</si>
  <si>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</si>
  <si>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</si>
  <si>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</si>
  <si>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</si>
  <si>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</si>
  <si>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</si>
  <si>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</si>
  <si>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</si>
  <si>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</si>
  <si>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</si>
  <si>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</si>
  <si>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</si>
  <si>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</si>
  <si>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</si>
  <si>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</si>
  <si>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</si>
  <si>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</si>
  <si>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</si>
  <si>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</si>
  <si>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</si>
  <si>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</si>
  <si>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</si>
  <si>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</si>
  <si>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</si>
  <si>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</si>
  <si>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</si>
  <si>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</si>
  <si>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</si>
  <si>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</si>
  <si>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</si>
  <si>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</si>
  <si>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</si>
  <si>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</si>
  <si>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</si>
  <si>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</si>
  <si>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</si>
  <si>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</si>
  <si>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</si>
  <si>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</si>
  <si>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</si>
  <si>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</si>
  <si>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</si>
  <si>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</si>
  <si>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</si>
  <si>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</si>
  <si>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</si>
  <si>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</si>
  <si>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</si>
  <si>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</si>
  <si>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</si>
  <si>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</si>
  <si>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</si>
  <si>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</si>
  <si>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</si>
  <si>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</si>
  <si>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</si>
  <si>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</si>
  <si>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</si>
  <si>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</si>
  <si>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</si>
  <si>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</si>
  <si>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</si>
  <si>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</si>
  <si>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</si>
  <si>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</si>
  <si>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</si>
  <si>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</si>
  <si>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</si>
  <si>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</si>
  <si>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</si>
  <si>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</si>
  <si>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</si>
  <si>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</si>
  <si>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</si>
  <si>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</si>
  <si>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</si>
  <si>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</si>
  <si>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</si>
  <si>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</si>
  <si>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</si>
  <si>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</si>
  <si>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</si>
  <si>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</si>
  <si>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</si>
  <si>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</si>
  <si>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</si>
  <si>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</si>
  <si>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</si>
  <si>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</si>
  <si>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</si>
  <si>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</si>
  <si>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</si>
  <si>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</si>
  <si>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</si>
  <si>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</si>
  <si>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</si>
  <si>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</si>
  <si>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</si>
  <si>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</si>
  <si>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</si>
  <si>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</si>
  <si>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</si>
  <si>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</si>
  <si>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</si>
  <si>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</si>
  <si>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</si>
  <si>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</si>
  <si>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</si>
  <si>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</si>
  <si>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</si>
  <si>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</si>
  <si>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</si>
  <si>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</si>
  <si>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</si>
  <si>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</si>
  <si>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</si>
  <si>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</si>
  <si>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</si>
  <si>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</si>
  <si>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</si>
  <si>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</si>
  <si>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</si>
  <si>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</si>
  <si>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</si>
  <si>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</si>
  <si>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</si>
  <si>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</si>
  <si>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</si>
  <si>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</si>
  <si>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</si>
  <si>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</si>
  <si>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</si>
  <si>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</si>
  <si>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</si>
  <si>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</si>
  <si>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</si>
  <si>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</si>
  <si>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</si>
  <si>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</si>
  <si>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</si>
  <si>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</si>
  <si>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</si>
  <si>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</si>
  <si>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</si>
  <si>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</si>
  <si>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</si>
  <si>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</si>
  <si>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</si>
  <si>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</si>
  <si>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</si>
  <si>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</si>
  <si>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</si>
  <si>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</si>
  <si>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</si>
  <si>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</si>
  <si>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</si>
  <si>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</si>
  <si>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</si>
  <si>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</si>
  <si>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</si>
  <si>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</si>
  <si>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</si>
  <si>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</si>
  <si>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</si>
  <si>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</si>
  <si>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</si>
  <si>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</si>
  <si>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</si>
  <si>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</si>
  <si>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</si>
  <si>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</si>
  <si>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</si>
  <si>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</si>
  <si>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</si>
  <si>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</si>
  <si>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</si>
  <si>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</si>
  <si>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</si>
  <si>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</si>
  <si>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</si>
  <si>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</si>
  <si>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</si>
  <si>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</si>
  <si>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</si>
  <si>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</si>
  <si>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</si>
  <si>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</si>
  <si>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</si>
  <si>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</si>
  <si>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</si>
  <si>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</si>
  <si>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</si>
  <si>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</si>
  <si>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</si>
  <si>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</si>
  <si>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</si>
  <si>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</si>
  <si>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</si>
  <si>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</si>
  <si>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</si>
  <si>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</si>
  <si>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</si>
  <si>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</si>
  <si>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</si>
  <si>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</si>
  <si>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</si>
  <si>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</si>
  <si>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</si>
  <si>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</si>
  <si>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</si>
  <si>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</si>
  <si>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</si>
  <si>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</si>
  <si>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</si>
  <si>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</si>
  <si>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</si>
  <si>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</si>
  <si>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</si>
  <si>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</si>
  <si>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</si>
  <si>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</si>
  <si>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</si>
  <si>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</si>
  <si>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</si>
  <si>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</si>
  <si>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</si>
  <si>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</si>
  <si>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</si>
  <si>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</si>
  <si>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</si>
  <si>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</si>
  <si>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</si>
  <si>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</si>
  <si>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</si>
  <si>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</si>
  <si>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</si>
  <si>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</si>
  <si>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</si>
  <si>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</si>
  <si>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</si>
  <si>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</si>
  <si>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</si>
  <si>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</si>
  <si>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</si>
  <si>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</si>
  <si>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</si>
  <si>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</si>
  <si>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</si>
  <si>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</si>
  <si>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</si>
  <si>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</si>
  <si>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</si>
  <si>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</si>
  <si>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</si>
  <si>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</si>
  <si>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</si>
  <si>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</si>
  <si>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</si>
  <si>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</si>
  <si>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</si>
  <si>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</si>
  <si>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</si>
  <si>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</si>
  <si>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</si>
  <si>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</si>
  <si>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</si>
  <si>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</si>
  <si>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</si>
  <si>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</si>
  <si>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</si>
  <si>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</si>
  <si>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</si>
  <si>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</si>
  <si>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</si>
  <si>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</si>
  <si>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</si>
  <si>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</si>
  <si>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</si>
  <si>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</si>
  <si>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</si>
  <si>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</si>
  <si>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</si>
  <si>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</si>
  <si>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</si>
  <si>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</si>
  <si>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</si>
  <si>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</si>
  <si>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</si>
  <si>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</si>
  <si>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</si>
  <si>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</si>
  <si>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</si>
  <si>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</si>
  <si>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</si>
  <si>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</si>
  <si>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</si>
  <si>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</si>
  <si>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</si>
  <si>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</si>
  <si>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</si>
  <si>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</si>
  <si>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</si>
  <si>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</si>
  <si>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</si>
  <si>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</si>
  <si>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</si>
  <si>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</si>
  <si>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</si>
  <si>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</si>
  <si>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</si>
  <si>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</si>
  <si>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</si>
  <si>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</si>
  <si>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</si>
  <si>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</si>
  <si>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</si>
  <si>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</si>
  <si>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</si>
  <si>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</si>
  <si>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</si>
  <si>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</si>
  <si>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</si>
  <si>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</si>
  <si>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</si>
  <si>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</si>
  <si>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</si>
  <si>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</si>
  <si>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</si>
  <si>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</si>
  <si>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</si>
  <si>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</si>
  <si>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</si>
  <si>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</si>
  <si>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</si>
  <si>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</si>
  <si>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</si>
  <si>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</si>
  <si>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</si>
  <si>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</si>
  <si>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</si>
  <si>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</si>
  <si>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</si>
  <si>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</si>
  <si>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</si>
  <si>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</si>
  <si>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</si>
  <si>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</si>
  <si>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</si>
  <si>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</si>
  <si>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</si>
  <si>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</si>
  <si>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</si>
  <si>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</si>
  <si>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</si>
  <si>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</si>
  <si>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</si>
  <si>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</si>
  <si>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</si>
  <si>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</si>
  <si>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</si>
  <si>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</si>
  <si>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</si>
  <si>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</si>
  <si>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</si>
  <si>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</si>
  <si>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</si>
  <si>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</si>
  <si>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</si>
  <si>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</si>
  <si>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</si>
  <si>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</si>
  <si>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</si>
  <si>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</si>
  <si>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</si>
  <si>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</si>
  <si>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</si>
  <si>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</si>
  <si>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</si>
  <si>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</si>
  <si>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</si>
  <si>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</si>
  <si>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</si>
  <si>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</si>
  <si>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</si>
  <si>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</si>
  <si>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</si>
  <si>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</si>
  <si>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</si>
  <si>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</si>
  <si>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</si>
  <si>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</si>
  <si>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</si>
  <si>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</si>
  <si>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</si>
  <si>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</si>
  <si>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</si>
  <si>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</si>
  <si>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</si>
  <si>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</si>
  <si>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</si>
  <si>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</si>
  <si>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</si>
  <si>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</si>
  <si>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</si>
  <si>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</si>
  <si>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</si>
  <si>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</si>
  <si>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</si>
  <si>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</si>
  <si>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</si>
  <si>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</si>
  <si>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</si>
  <si>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</si>
  <si>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</si>
  <si>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</si>
  <si>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</si>
  <si>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</si>
  <si>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</si>
  <si>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</si>
  <si>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</si>
  <si>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</si>
  <si>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</si>
  <si>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</si>
  <si>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</si>
  <si>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</si>
  <si>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</si>
  <si>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</si>
  <si>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</si>
  <si>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</si>
  <si>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</si>
  <si>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</si>
  <si>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</si>
  <si>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</si>
  <si>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</si>
  <si>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</si>
  <si>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</si>
  <si>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</si>
  <si>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</si>
  <si>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</si>
  <si>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</si>
  <si>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</si>
  <si>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</si>
  <si>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</si>
  <si>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</si>
  <si>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</si>
  <si>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</si>
  <si>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</si>
  <si>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</si>
  <si>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</si>
  <si>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</si>
  <si>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</si>
  <si>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</si>
  <si>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</si>
  <si>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</si>
  <si>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</si>
  <si>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</si>
  <si>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</si>
  <si>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</si>
  <si>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</si>
  <si>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</si>
  <si>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</si>
  <si>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</si>
  <si>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</si>
  <si>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</si>
  <si>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</si>
  <si>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</si>
  <si>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</si>
  <si>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</si>
  <si>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</si>
  <si>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</si>
  <si>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</si>
  <si>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</si>
  <si>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</si>
  <si>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</si>
  <si>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</si>
  <si>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</si>
  <si>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</si>
  <si>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</si>
  <si>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</si>
  <si>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</si>
  <si>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</si>
  <si>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</si>
  <si>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</si>
  <si>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</si>
  <si>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</si>
  <si>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</si>
  <si>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</si>
  <si>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</si>
  <si>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</si>
  <si>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</si>
  <si>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</si>
  <si>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</si>
  <si>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</si>
  <si>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</si>
  <si>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</si>
  <si>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</si>
  <si>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</si>
  <si>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</si>
  <si>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</si>
  <si>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</si>
  <si>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</si>
  <si>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</si>
  <si>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</si>
  <si>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</si>
  <si>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</si>
  <si>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</si>
  <si>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</si>
  <si>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</si>
  <si>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</si>
  <si>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</si>
  <si>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</si>
  <si>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</si>
  <si>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</si>
  <si>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</si>
  <si>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</si>
  <si>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</si>
  <si>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</si>
  <si>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</si>
  <si>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</si>
  <si>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</si>
  <si>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</si>
  <si>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</si>
  <si>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</si>
  <si>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</si>
  <si>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</si>
  <si>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</si>
  <si>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</si>
  <si>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</si>
  <si>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</si>
  <si>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</si>
  <si>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</si>
  <si>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</si>
  <si>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</si>
  <si>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</si>
  <si>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</si>
  <si>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</si>
  <si>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</si>
  <si>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</si>
  <si>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</si>
  <si>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</si>
  <si>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</si>
  <si>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</si>
  <si>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</si>
  <si>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</si>
  <si>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</si>
  <si>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</si>
  <si>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</si>
  <si>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</si>
  <si>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</si>
  <si>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</si>
  <si>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</si>
  <si>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</si>
  <si>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</si>
  <si>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</si>
  <si>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</si>
  <si>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</si>
  <si>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</si>
  <si>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</si>
  <si>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</si>
  <si>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</si>
  <si>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</si>
  <si>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</si>
  <si>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</si>
  <si>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</si>
  <si>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</si>
  <si>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</si>
  <si>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</si>
  <si>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</si>
  <si>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</si>
  <si>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</si>
  <si>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</si>
  <si>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</si>
  <si>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</si>
  <si>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</si>
  <si>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</si>
  <si>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</si>
  <si>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</si>
  <si>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</si>
  <si>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</si>
  <si>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</si>
  <si>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</si>
  <si>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</si>
  <si>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</si>
  <si>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</si>
  <si>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</si>
  <si>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</si>
  <si>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</si>
  <si>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</si>
  <si>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</si>
  <si>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</si>
  <si>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</si>
  <si>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</si>
  <si>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</si>
  <si>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</si>
  <si>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</si>
  <si>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</si>
  <si>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</si>
  <si>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</si>
  <si>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</si>
  <si>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</si>
  <si>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</si>
  <si>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</si>
  <si>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</si>
  <si>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</si>
  <si>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</si>
  <si>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</si>
  <si>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</si>
  <si>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</si>
  <si>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</si>
  <si>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</si>
  <si>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</si>
  <si>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</si>
  <si>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</si>
  <si>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</si>
  <si>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</si>
  <si>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</si>
  <si>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</si>
  <si>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</si>
  <si>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</si>
  <si>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</si>
  <si>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</si>
  <si>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</si>
  <si>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</si>
  <si>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</si>
  <si>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</si>
  <si>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</si>
  <si>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</si>
  <si>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</si>
  <si>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</si>
  <si>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</si>
  <si>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</si>
  <si>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</si>
  <si>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</si>
  <si>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</si>
  <si>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</si>
  <si>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</si>
  <si>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</si>
  <si>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</si>
  <si>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</si>
  <si>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</si>
  <si>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</si>
  <si>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</si>
  <si>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</si>
  <si>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</si>
  <si>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</si>
  <si>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</si>
  <si>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</si>
  <si>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</si>
  <si>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</si>
  <si>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</si>
  <si>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</si>
  <si>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</si>
  <si>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</si>
  <si>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</si>
  <si>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</si>
  <si>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</si>
  <si>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</si>
  <si>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</si>
  <si>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</si>
  <si>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</si>
  <si>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</si>
  <si>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</si>
  <si>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</si>
  <si>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</si>
  <si>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</si>
  <si>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</si>
  <si>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</si>
  <si>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</si>
  <si>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</si>
  <si>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</si>
  <si>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</si>
  <si>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</si>
  <si>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</si>
  <si>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</si>
  <si>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</si>
  <si>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</si>
  <si>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</si>
  <si>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</si>
  <si>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</si>
  <si>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</si>
  <si>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</si>
  <si>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</si>
  <si>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</si>
  <si>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</si>
  <si>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</si>
  <si>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</si>
  <si>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</si>
  <si>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</si>
  <si>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</si>
  <si>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</si>
  <si>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</si>
  <si>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</si>
  <si>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</si>
  <si>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</si>
  <si>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</si>
  <si>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</si>
  <si>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</si>
  <si>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</si>
  <si>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</si>
  <si>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</si>
  <si>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</si>
  <si>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</si>
  <si>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</si>
  <si>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</si>
  <si>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</si>
  <si>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</si>
  <si>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</si>
  <si>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</si>
  <si>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</si>
  <si>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</si>
  <si>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</si>
  <si>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</si>
  <si>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</si>
  <si>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</si>
  <si>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</si>
  <si>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</si>
  <si>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</si>
  <si>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</si>
  <si>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</si>
  <si>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</si>
  <si>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</si>
  <si>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</si>
  <si>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</si>
  <si>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</si>
  <si>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</si>
  <si>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</si>
  <si>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</si>
  <si>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</si>
  <si>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</si>
  <si>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</si>
  <si>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</si>
  <si>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</si>
  <si>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</si>
  <si>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</si>
  <si>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</si>
  <si>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</si>
  <si>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</si>
  <si>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</si>
  <si>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</si>
  <si>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</si>
  <si>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</si>
  <si>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</si>
  <si>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</si>
  <si>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</si>
  <si>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</si>
  <si>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</si>
  <si>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</si>
  <si>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</si>
  <si>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</si>
  <si>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</si>
  <si>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</si>
  <si>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</si>
  <si>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</si>
  <si>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</si>
  <si>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</si>
  <si>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</si>
  <si>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</si>
  <si>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</si>
  <si>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</si>
  <si>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</si>
  <si>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</si>
  <si>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</si>
  <si>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</si>
  <si>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</si>
  <si>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</si>
  <si>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</si>
  <si>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</si>
  <si>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</si>
  <si>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</si>
  <si>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</si>
  <si>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</si>
  <si>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</si>
  <si>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</si>
  <si>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</si>
  <si>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</si>
  <si>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</si>
  <si>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</si>
  <si>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</si>
  <si>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</si>
  <si>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</si>
  <si>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</si>
  <si>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</si>
  <si>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</si>
  <si>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</si>
  <si>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</si>
  <si>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</si>
  <si>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</si>
  <si>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</si>
  <si>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</si>
  <si>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</si>
  <si>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</si>
  <si>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</si>
  <si>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</si>
  <si>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</si>
  <si>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</si>
  <si>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</si>
  <si>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</si>
  <si>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</si>
  <si>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</si>
  <si>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</si>
  <si>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</si>
  <si>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</si>
  <si>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</si>
  <si>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</si>
  <si>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</si>
  <si>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</si>
  <si>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</si>
  <si>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</si>
  <si>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</si>
  <si>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</si>
  <si>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</si>
  <si>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</si>
  <si>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</si>
  <si>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</si>
  <si>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</si>
  <si>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</si>
  <si>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</si>
  <si>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</si>
  <si>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</si>
  <si>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</si>
  <si>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</si>
  <si>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</si>
  <si>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</si>
  <si>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</si>
  <si>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</si>
  <si>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</si>
  <si>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</si>
  <si>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</si>
  <si>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</si>
  <si>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</si>
  <si>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</si>
  <si>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</si>
  <si>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</si>
  <si>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</si>
  <si>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</si>
  <si>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</si>
  <si>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</si>
  <si>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</si>
  <si>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</si>
  <si>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</si>
  <si>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</si>
  <si>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</si>
  <si>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</si>
  <si>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</si>
  <si>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</si>
  <si>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</si>
  <si>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</si>
  <si>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</si>
  <si>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</si>
  <si>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</si>
  <si>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</si>
  <si>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</si>
  <si>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</si>
  <si>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</si>
  <si>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</si>
  <si>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</si>
  <si>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</si>
  <si>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</si>
  <si>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</si>
  <si>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</si>
  <si>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</si>
  <si>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</si>
  <si>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</si>
  <si>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</si>
  <si>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</si>
  <si>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</si>
  <si>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</si>
  <si>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</si>
  <si>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</si>
  <si>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</si>
  <si>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</si>
  <si>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</si>
  <si>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</si>
  <si>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</si>
  <si>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</si>
  <si>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</si>
  <si>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</si>
  <si>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</si>
  <si>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</si>
  <si>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</si>
  <si>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</si>
  <si>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</si>
  <si>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</si>
  <si>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</si>
  <si>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</si>
  <si>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</si>
  <si>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</si>
  <si>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</si>
  <si>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</si>
  <si>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</si>
  <si>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</si>
  <si>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</si>
  <si>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</si>
  <si>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</si>
  <si>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</si>
  <si>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</si>
  <si>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</si>
  <si>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</si>
  <si>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</si>
  <si>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</si>
  <si>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</si>
  <si>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</si>
  <si>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</si>
  <si>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</si>
  <si>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</si>
  <si>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</si>
  <si>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</si>
  <si>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</si>
  <si>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</si>
  <si>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</si>
  <si>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</si>
  <si>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</si>
  <si>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</si>
  <si>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</si>
  <si>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</si>
  <si>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</si>
  <si>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</si>
  <si>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</si>
  <si>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</si>
  <si>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</si>
  <si>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</si>
  <si>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</si>
  <si>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</si>
  <si>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</si>
  <si>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</si>
  <si>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</si>
  <si>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</si>
  <si>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</si>
  <si>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</si>
  <si>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</si>
  <si>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</si>
  <si>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</si>
  <si>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</si>
  <si>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</si>
  <si>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</si>
  <si>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</si>
  <si>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</si>
  <si>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</si>
  <si>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</si>
  <si>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</si>
  <si>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</si>
  <si>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</si>
  <si>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</si>
  <si>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</si>
  <si>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</si>
  <si>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</si>
  <si>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</si>
  <si>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</si>
  <si>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</si>
  <si>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</si>
  <si>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</si>
  <si>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</si>
  <si>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</si>
  <si>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</si>
  <si>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</si>
  <si>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</si>
  <si>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</si>
  <si>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</si>
  <si>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</si>
  <si>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</si>
  <si>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</si>
  <si>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</si>
  <si>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</si>
  <si>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</si>
  <si>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</si>
  <si>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</si>
  <si>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</si>
  <si>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</si>
  <si>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</si>
  <si>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</si>
  <si>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</si>
  <si>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</si>
  <si>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</si>
  <si>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</si>
  <si>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</si>
  <si>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</si>
  <si>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</si>
  <si>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</si>
  <si>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</si>
  <si>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</si>
  <si>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</si>
  <si>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</si>
  <si>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</si>
  <si>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</si>
  <si>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</si>
  <si>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</si>
  <si>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</si>
  <si>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</si>
  <si>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</si>
  <si>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</si>
  <si>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</si>
  <si>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</si>
  <si>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</si>
  <si>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</si>
  <si>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</si>
  <si>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</si>
  <si>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</si>
  <si>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</si>
  <si>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</si>
  <si>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</si>
  <si>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</si>
  <si>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</si>
  <si>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</si>
  <si>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</si>
  <si>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</si>
  <si>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</si>
  <si>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</si>
  <si>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</si>
  <si>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</si>
  <si>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</si>
  <si>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</si>
  <si>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</si>
  <si>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</si>
  <si>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</si>
  <si>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</si>
  <si>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</si>
  <si>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</si>
  <si>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</si>
  <si>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</si>
  <si>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</si>
  <si>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</si>
  <si>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</si>
  <si>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</si>
  <si>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</si>
  <si>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</si>
  <si>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</si>
  <si>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</si>
  <si>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</si>
  <si>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</si>
  <si>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</si>
  <si>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</si>
  <si>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</si>
  <si>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</si>
  <si>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</si>
  <si>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</si>
  <si>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</si>
  <si>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</si>
  <si>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</si>
  <si>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</si>
  <si>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</si>
  <si>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</si>
  <si>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</si>
  <si>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</si>
  <si>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</si>
  <si>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</si>
  <si>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</si>
  <si>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</si>
  <si>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</si>
  <si>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</si>
  <si>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</si>
  <si>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</si>
  <si>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</si>
  <si>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</si>
  <si>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</si>
  <si>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</si>
  <si>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</si>
  <si>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</si>
  <si>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</si>
  <si>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</si>
  <si>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</si>
  <si>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</si>
  <si>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</si>
  <si>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</si>
  <si>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</si>
  <si>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</si>
  <si>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</si>
  <si>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</si>
  <si>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</si>
  <si>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</si>
  <si>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</si>
  <si>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</si>
  <si>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</si>
  <si>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</si>
  <si>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</si>
  <si>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</si>
  <si>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</si>
  <si>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</si>
  <si>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</si>
  <si>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</si>
  <si>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</si>
  <si>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</si>
  <si>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</si>
  <si>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</si>
  <si>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</si>
  <si>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</si>
  <si>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</si>
  <si>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</si>
  <si>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</si>
  <si>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</si>
  <si>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</si>
  <si>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</si>
  <si>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</si>
  <si>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</si>
  <si>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</si>
  <si>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</si>
  <si>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</si>
  <si>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</si>
  <si>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</si>
  <si>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</si>
  <si>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</si>
  <si>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</si>
  <si>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</si>
  <si>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</si>
  <si>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</si>
  <si>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</si>
  <si>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</si>
  <si>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</si>
  <si>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</si>
  <si>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</si>
  <si>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</si>
  <si>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</si>
  <si>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</si>
  <si>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</si>
  <si>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</si>
  <si>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</si>
  <si>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</si>
  <si>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</si>
  <si>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</si>
  <si>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</si>
  <si>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</si>
  <si>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</si>
  <si>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</si>
  <si>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</si>
  <si>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</si>
  <si>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</si>
  <si>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</si>
  <si>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</si>
  <si>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</si>
  <si>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</si>
  <si>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</si>
  <si>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</si>
  <si>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</si>
  <si>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</si>
  <si>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</si>
  <si>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</si>
  <si>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</si>
  <si>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</si>
  <si>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</si>
  <si>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</si>
  <si>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</si>
  <si>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</si>
  <si>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</si>
  <si>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</si>
  <si>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</si>
  <si>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</si>
  <si>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</si>
  <si>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</si>
  <si>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</si>
  <si>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</si>
  <si>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</si>
  <si>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</si>
  <si>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</si>
  <si>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</si>
  <si>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</si>
  <si>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</si>
  <si>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</si>
  <si>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</si>
  <si>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</si>
  <si>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</si>
  <si>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</si>
  <si>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</si>
  <si>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</si>
  <si>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</si>
  <si>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</si>
  <si>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</si>
  <si>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</si>
  <si>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</si>
  <si>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</si>
  <si>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</si>
  <si>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</si>
  <si>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</si>
  <si>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</si>
  <si>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</si>
  <si>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</si>
  <si>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</si>
  <si>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</si>
  <si>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</si>
  <si>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</si>
  <si>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</si>
  <si>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</si>
  <si>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</si>
  <si>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</si>
  <si>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</si>
  <si>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</si>
  <si>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</si>
  <si>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</si>
  <si>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</si>
  <si>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</si>
  <si>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</si>
  <si>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</si>
  <si>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</si>
  <si>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</si>
  <si>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</si>
  <si>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</si>
  <si>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</si>
  <si>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</si>
  <si>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</si>
  <si>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</si>
  <si>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</si>
  <si>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</si>
  <si>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</si>
  <si>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</si>
  <si>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</si>
  <si>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</si>
  <si>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</si>
  <si>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</si>
  <si>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</si>
  <si>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</si>
  <si>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</si>
  <si>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</si>
  <si>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</si>
  <si>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</si>
  <si>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</si>
  <si>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</si>
  <si>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</si>
  <si>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</si>
  <si>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</si>
  <si>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</si>
  <si>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</si>
  <si>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</si>
  <si>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</si>
  <si>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</si>
  <si>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</si>
  <si>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</si>
  <si>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</si>
  <si>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</si>
  <si>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</si>
  <si>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</si>
  <si>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</si>
  <si>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</si>
  <si>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</si>
  <si>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</si>
  <si>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</si>
  <si>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</si>
  <si>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</si>
  <si>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</si>
  <si>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</si>
  <si>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</si>
  <si>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</si>
  <si>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</si>
  <si>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</si>
  <si>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</si>
  <si>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</si>
  <si>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</si>
  <si>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</si>
  <si>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</si>
  <si>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</si>
  <si>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</si>
  <si>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</si>
  <si>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</si>
  <si>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</si>
  <si>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</si>
  <si>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</si>
  <si>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</si>
  <si>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</si>
  <si>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</si>
  <si>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</si>
  <si>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</si>
  <si>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</si>
  <si>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</si>
  <si>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</si>
  <si>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</si>
  <si>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</si>
  <si>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</si>
  <si>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</si>
  <si>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</si>
  <si>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</si>
  <si>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</si>
  <si>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</si>
  <si>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</si>
  <si>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</si>
  <si>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</si>
  <si>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</si>
  <si>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</si>
  <si>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</si>
  <si>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</si>
  <si>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</si>
  <si>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</si>
  <si>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</si>
  <si>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</si>
  <si>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</si>
  <si>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</si>
  <si>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</si>
  <si>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</si>
  <si>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</si>
  <si>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</si>
  <si>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</si>
  <si>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</si>
  <si>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</si>
  <si>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</si>
  <si>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</si>
  <si>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</si>
  <si>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</si>
  <si>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</si>
  <si>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</si>
  <si>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</si>
  <si>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</si>
  <si>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</si>
  <si>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</si>
  <si>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</si>
  <si>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</si>
  <si>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</si>
  <si>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</si>
  <si>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</si>
  <si>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</si>
  <si>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</si>
  <si>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</si>
  <si>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</si>
  <si>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</si>
  <si>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</si>
  <si>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</si>
  <si>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</si>
  <si>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</si>
  <si>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</si>
  <si>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</si>
  <si>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</si>
  <si>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</si>
  <si>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</si>
  <si>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</si>
  <si>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</si>
  <si>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</si>
  <si>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</si>
  <si>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</si>
  <si>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</si>
  <si>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</si>
  <si>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</si>
  <si>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</si>
  <si>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</si>
  <si>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</si>
  <si>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</si>
  <si>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</si>
  <si>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</si>
  <si>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</si>
  <si>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</si>
  <si>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</si>
  <si>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</si>
  <si>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</si>
  <si>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</si>
  <si>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</si>
  <si>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</si>
  <si>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</si>
  <si>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</si>
  <si>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</si>
  <si>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</si>
  <si>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</si>
  <si>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</si>
  <si>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</si>
  <si>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</si>
  <si>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</si>
  <si>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</si>
  <si>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</si>
  <si>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</si>
  <si>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</si>
  <si>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</si>
  <si>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</si>
  <si>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</si>
  <si>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</si>
  <si>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</si>
  <si>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</si>
  <si>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</si>
  <si>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</si>
  <si>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</si>
  <si>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</si>
  <si>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</si>
  <si>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</si>
  <si>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</si>
  <si>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</si>
  <si>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</si>
  <si>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</si>
  <si>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</si>
  <si>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</si>
  <si>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</si>
  <si>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</si>
  <si>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</si>
  <si>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</si>
  <si>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</si>
  <si>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</si>
  <si>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</si>
  <si>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</si>
  <si>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</si>
  <si>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</si>
  <si>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</si>
  <si>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</si>
  <si>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</si>
  <si>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</si>
  <si>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</si>
  <si>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</si>
  <si>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</si>
  <si>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</si>
  <si>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</si>
  <si>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</si>
  <si>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</si>
  <si>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</si>
  <si>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</si>
  <si>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</si>
  <si>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</si>
  <si>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</si>
  <si>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</si>
  <si>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</si>
  <si>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</si>
  <si>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</si>
  <si>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</si>
  <si>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</si>
  <si>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</si>
  <si>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</si>
  <si>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</si>
  <si>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</si>
  <si>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</si>
  <si>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</si>
  <si>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</si>
  <si>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</si>
  <si>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</si>
  <si>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</si>
  <si>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</si>
  <si>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</si>
  <si>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</si>
  <si>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</si>
  <si>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</si>
  <si>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</si>
  <si>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</si>
  <si>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</si>
  <si>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</si>
  <si>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</si>
  <si>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</si>
  <si>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</si>
  <si>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</si>
  <si>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</si>
  <si>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</si>
  <si>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</si>
  <si>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</si>
  <si>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</si>
  <si>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</si>
  <si>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</si>
  <si>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</si>
  <si>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</si>
  <si>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</si>
  <si>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</si>
  <si>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</si>
  <si>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</si>
  <si>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</si>
  <si>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</si>
  <si>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</si>
  <si>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</si>
  <si>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</si>
  <si>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</si>
  <si>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</si>
  <si>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</si>
  <si>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</si>
  <si>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</si>
  <si>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</si>
  <si>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</si>
  <si>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</si>
  <si>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</si>
  <si>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</si>
  <si>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</si>
  <si>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</si>
  <si>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</si>
  <si>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</si>
  <si>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</si>
  <si>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</si>
  <si>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</si>
  <si>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</si>
  <si>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</si>
  <si>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</si>
  <si>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</si>
  <si>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</si>
  <si>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</si>
  <si>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</si>
  <si>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</si>
  <si>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</si>
  <si>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</si>
  <si>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</si>
  <si>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</si>
  <si>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</si>
  <si>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</si>
  <si>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</si>
  <si>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</si>
  <si>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</si>
  <si>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</si>
  <si>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</si>
  <si>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</si>
  <si>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</si>
  <si>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</si>
  <si>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</si>
  <si>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</si>
  <si>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</si>
  <si>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</si>
  <si>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</si>
  <si>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</si>
  <si>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</si>
  <si>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</si>
  <si>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</si>
  <si>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</si>
  <si>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</si>
  <si>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</si>
  <si>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</si>
  <si>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</si>
  <si>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</si>
  <si>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</si>
  <si>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</si>
  <si>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</si>
  <si>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</si>
  <si>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</si>
  <si>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</si>
  <si>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</si>
  <si>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</si>
  <si>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</si>
  <si>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</si>
  <si>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</si>
  <si>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</si>
  <si>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</si>
  <si>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</si>
  <si>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</si>
  <si>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</si>
  <si>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</si>
  <si>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</si>
  <si>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</si>
  <si>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</si>
  <si>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</si>
  <si>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</si>
  <si>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</si>
  <si>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</si>
  <si>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</si>
  <si>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</si>
  <si>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</si>
  <si>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</si>
  <si>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</si>
  <si>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</si>
  <si>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</si>
  <si>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</si>
  <si>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</si>
  <si>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</si>
  <si>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</si>
  <si>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</si>
  <si>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</si>
  <si>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</si>
  <si>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</si>
  <si>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</si>
  <si>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</si>
  <si>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</si>
  <si>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</si>
  <si>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</si>
  <si>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</si>
  <si>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</si>
  <si>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</si>
  <si>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</si>
  <si>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</si>
  <si>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</si>
  <si>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</si>
  <si>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</si>
  <si>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</si>
  <si>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</si>
  <si>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</si>
  <si>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</si>
  <si>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</si>
  <si>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</si>
  <si>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</si>
  <si>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</si>
  <si>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</si>
  <si>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</si>
  <si>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</si>
  <si>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</si>
  <si>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</si>
  <si>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</si>
  <si>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</si>
  <si>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</si>
  <si>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</si>
  <si>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</si>
  <si>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</si>
  <si>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</si>
  <si>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</si>
  <si>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</si>
  <si>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</si>
  <si>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</si>
  <si>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</si>
  <si>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</si>
  <si>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</si>
  <si>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</si>
  <si>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</si>
  <si>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</si>
  <si>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</si>
  <si>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</si>
  <si>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</si>
  <si>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</si>
  <si>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</si>
  <si>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</si>
  <si>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</si>
  <si>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</si>
  <si>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</si>
  <si>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</si>
  <si>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</si>
  <si>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</si>
  <si>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</si>
  <si>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</si>
  <si>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</si>
  <si>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</si>
  <si>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</si>
  <si>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</si>
  <si>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</si>
  <si>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</si>
  <si>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</si>
  <si>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</si>
  <si>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</si>
  <si>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</si>
  <si>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</si>
  <si>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</si>
  <si>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</si>
  <si>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</si>
  <si>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</si>
  <si>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</si>
  <si>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</si>
  <si>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</si>
  <si>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</si>
  <si>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</si>
  <si>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</si>
  <si>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</si>
  <si>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</si>
  <si>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</si>
  <si>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</si>
  <si>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</si>
  <si>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</si>
  <si>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</si>
  <si>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</si>
  <si>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</si>
  <si>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</si>
  <si>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</si>
  <si>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</si>
  <si>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</si>
  <si>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</si>
  <si>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</si>
  <si>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</si>
  <si>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</si>
  <si>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</si>
  <si>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</si>
  <si>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</si>
  <si>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</si>
  <si>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</si>
  <si>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</si>
  <si>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</si>
  <si>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</si>
  <si>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</si>
  <si>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</si>
  <si>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</si>
  <si>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</si>
  <si>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</si>
  <si>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</si>
  <si>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</si>
  <si>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</si>
  <si>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</si>
  <si>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</si>
  <si>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</si>
  <si>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</si>
  <si>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</si>
  <si>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</si>
  <si>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</si>
  <si>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</si>
  <si>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</si>
  <si>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</si>
  <si>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</si>
  <si>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</si>
  <si>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</si>
  <si>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</si>
  <si>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</si>
  <si>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</si>
  <si>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</si>
  <si>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</si>
  <si>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</si>
  <si>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</si>
  <si>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</si>
  <si>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</si>
  <si>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</si>
  <si>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</si>
  <si>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</si>
  <si>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</si>
  <si>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</si>
  <si>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</si>
  <si>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</si>
  <si>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</si>
  <si>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</si>
  <si>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</si>
  <si>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</si>
  <si>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</si>
  <si>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</si>
  <si>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</si>
  <si>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</si>
  <si>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</si>
  <si>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</si>
  <si>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</si>
  <si>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</si>
  <si>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</si>
  <si>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</si>
  <si>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</si>
  <si>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</si>
  <si>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</si>
  <si>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</si>
  <si>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</si>
  <si>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</si>
  <si>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</si>
  <si>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</si>
  <si>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</si>
  <si>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</si>
  <si>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</si>
  <si>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</si>
  <si>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</si>
  <si>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</si>
  <si>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</si>
  <si>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</si>
  <si>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</si>
  <si>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</si>
  <si>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</si>
  <si>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</si>
  <si>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</si>
  <si>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</si>
  <si>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</si>
  <si>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</si>
  <si>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</si>
  <si>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</si>
  <si>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</si>
  <si>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</si>
  <si>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</si>
  <si>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</si>
  <si>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</si>
  <si>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</si>
  <si>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</si>
  <si>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</si>
  <si>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</si>
  <si>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</si>
  <si>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</si>
  <si>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</si>
  <si>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</si>
  <si>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</si>
  <si>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</si>
  <si>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</si>
  <si>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</si>
  <si>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</si>
  <si>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</si>
  <si>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</si>
  <si>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</si>
  <si>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</si>
  <si>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</si>
  <si>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</si>
  <si>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</si>
  <si>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</si>
  <si>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</si>
  <si>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</si>
  <si>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</si>
  <si>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</si>
  <si>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</si>
  <si>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</si>
  <si>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</si>
  <si>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</si>
  <si>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</si>
  <si>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</si>
  <si>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</si>
  <si>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</si>
  <si>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</si>
  <si>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</si>
  <si>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</si>
  <si>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</si>
  <si>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</si>
  <si>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</si>
  <si>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</si>
  <si>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</si>
  <si>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</si>
  <si>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</si>
  <si>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</si>
  <si>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</si>
  <si>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</si>
  <si>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</si>
  <si>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</si>
  <si>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</si>
  <si>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</si>
  <si>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</si>
  <si>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</si>
  <si>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</si>
  <si>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</si>
  <si>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</si>
  <si>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</si>
  <si>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</si>
  <si>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</si>
  <si>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</si>
  <si>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</si>
  <si>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</si>
  <si>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</si>
  <si>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</si>
  <si>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</si>
  <si>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</si>
  <si>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</si>
  <si>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</si>
  <si>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</si>
  <si>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</si>
  <si>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</si>
  <si>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</si>
  <si>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</si>
  <si>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</si>
  <si>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</si>
  <si>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</si>
  <si>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</si>
  <si>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</si>
  <si>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</si>
  <si>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</si>
  <si>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</si>
  <si>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</si>
  <si>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</si>
  <si>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</si>
  <si>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</si>
  <si>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</si>
  <si>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</si>
  <si>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</si>
  <si>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</si>
  <si>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</si>
  <si>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</si>
  <si>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</si>
  <si>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</si>
  <si>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</si>
  <si>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</si>
  <si>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</si>
  <si>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</si>
  <si>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</si>
  <si>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</si>
  <si>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</si>
  <si>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</si>
  <si>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</si>
  <si>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</si>
  <si>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</si>
  <si>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</si>
  <si>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</si>
  <si>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</si>
  <si>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</si>
  <si>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</si>
  <si>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</si>
  <si>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</si>
  <si>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</si>
  <si>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</si>
  <si>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</si>
  <si>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</si>
  <si>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</si>
  <si>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</si>
  <si>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</si>
  <si>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</si>
  <si>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</si>
  <si>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</si>
  <si>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</si>
  <si>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</si>
  <si>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</si>
  <si>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</si>
  <si>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</si>
  <si>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</si>
  <si>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</si>
  <si>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</si>
  <si>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</si>
  <si>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</si>
  <si>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</si>
  <si>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</si>
  <si>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</si>
  <si>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</si>
  <si>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</si>
  <si>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</si>
  <si>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</si>
  <si>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</si>
  <si>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</si>
  <si>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</si>
  <si>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</si>
  <si>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</si>
  <si>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</si>
  <si>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</si>
  <si>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</si>
  <si>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</si>
  <si>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</si>
  <si>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</si>
  <si>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</si>
  <si>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</si>
  <si>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</si>
  <si>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</si>
  <si>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</si>
  <si>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</si>
  <si>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</si>
  <si>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</si>
  <si>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</si>
  <si>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</si>
  <si>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</si>
  <si>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</si>
  <si>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</si>
  <si>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</si>
  <si>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</si>
  <si>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</si>
  <si>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</si>
  <si>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</si>
  <si>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</si>
  <si>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</si>
  <si>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</si>
  <si>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</si>
  <si>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</si>
  <si>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</si>
  <si>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</si>
  <si>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</si>
  <si>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</si>
  <si>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</si>
  <si>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</si>
  <si>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</si>
  <si>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</si>
  <si>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</si>
  <si>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</si>
  <si>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</si>
  <si>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</si>
  <si>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</si>
  <si>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</si>
  <si>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</si>
  <si>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</si>
  <si>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</si>
  <si>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</si>
  <si>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</si>
  <si>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</si>
  <si>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</si>
  <si>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</si>
  <si>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</si>
  <si>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</si>
  <si>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</si>
  <si>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</si>
  <si>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</si>
  <si>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</si>
  <si>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</si>
  <si>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</si>
  <si>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</si>
  <si>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</si>
  <si>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</si>
  <si>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</si>
  <si>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</si>
  <si>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</si>
  <si>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</si>
  <si>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</si>
  <si>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</si>
  <si>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</si>
  <si>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</si>
  <si>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</si>
  <si>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</si>
  <si>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</si>
  <si>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</si>
  <si>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</si>
  <si>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</si>
  <si>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</si>
  <si>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</si>
  <si>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</si>
  <si>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</si>
  <si>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</si>
  <si>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</si>
  <si>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</si>
  <si>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</si>
  <si>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</si>
  <si>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</si>
  <si>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</si>
  <si>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</si>
  <si>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</si>
  <si>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</si>
  <si>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</si>
  <si>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</si>
  <si>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</si>
  <si>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</si>
  <si>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</si>
  <si>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</si>
  <si>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</si>
  <si>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</si>
  <si>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</si>
  <si>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</si>
  <si>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</si>
  <si>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</si>
  <si>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</si>
  <si>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</si>
  <si>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</si>
  <si>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</si>
  <si>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</si>
  <si>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</si>
  <si>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</si>
  <si>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</si>
  <si>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</si>
  <si>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</si>
  <si>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</si>
  <si>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</si>
  <si>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</si>
  <si>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</si>
  <si>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</si>
  <si>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</si>
  <si>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</si>
  <si>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</si>
  <si>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</si>
  <si>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</si>
  <si>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</si>
  <si>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</si>
  <si>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</si>
  <si>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</si>
  <si>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</si>
  <si>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</si>
  <si>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</si>
  <si>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</si>
  <si>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</si>
  <si>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</si>
  <si>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</si>
  <si>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</si>
  <si>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</si>
  <si>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</si>
  <si>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</si>
  <si>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</si>
  <si>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</si>
  <si>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</si>
  <si>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</si>
  <si>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</si>
  <si>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</si>
  <si>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</si>
  <si>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</si>
  <si>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</si>
  <si>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</si>
  <si>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</si>
  <si>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</si>
  <si>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</si>
  <si>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</si>
  <si>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</si>
  <si>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</si>
  <si>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</si>
  <si>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</si>
  <si>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</si>
  <si>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</si>
  <si>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</si>
  <si>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</si>
  <si>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</si>
  <si>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</si>
  <si>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</si>
  <si>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</si>
  <si>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</si>
  <si>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</si>
  <si>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</si>
  <si>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</si>
  <si>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</si>
  <si>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</si>
  <si>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</si>
  <si>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</si>
  <si>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</si>
  <si>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</si>
  <si>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</si>
  <si>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</si>
  <si>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</si>
  <si>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</si>
  <si>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</si>
  <si>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</si>
  <si>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</si>
  <si>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</si>
  <si>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</si>
  <si>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</si>
  <si>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</si>
  <si>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</si>
  <si>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</si>
  <si>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</si>
  <si>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</si>
  <si>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</si>
  <si>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</si>
  <si>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</si>
  <si>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</si>
  <si>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</si>
  <si>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</si>
  <si>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</si>
  <si>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</si>
  <si>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</si>
  <si>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</si>
  <si>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</si>
  <si>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</si>
  <si>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</si>
  <si>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</si>
  <si>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</si>
  <si>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</si>
  <si>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</si>
  <si>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</si>
  <si>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</si>
  <si>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</si>
  <si>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</si>
  <si>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</si>
  <si>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</si>
  <si>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</si>
  <si>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</si>
  <si>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</si>
  <si>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</si>
  <si>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</si>
  <si>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</si>
  <si>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</si>
  <si>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</si>
  <si>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</si>
  <si>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</si>
  <si>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</si>
  <si>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</si>
  <si>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</si>
  <si>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</si>
  <si>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</si>
  <si>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</si>
  <si>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</si>
  <si>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</si>
  <si>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</si>
  <si>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</si>
  <si>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</si>
  <si>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</si>
  <si>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</si>
  <si>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</si>
  <si>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</si>
  <si>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</si>
  <si>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</si>
  <si>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</si>
  <si>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</si>
  <si>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</si>
  <si>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</si>
  <si>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</si>
  <si>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</si>
  <si>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</si>
  <si>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</si>
  <si>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</si>
  <si>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</si>
  <si>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</si>
  <si>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</si>
  <si>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</si>
  <si>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</si>
  <si>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</si>
  <si>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</si>
  <si>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</si>
  <si>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</si>
  <si>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</si>
  <si>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</si>
  <si>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</si>
  <si>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</si>
  <si>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</si>
  <si>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</si>
  <si>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</si>
  <si>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</si>
  <si>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</si>
  <si>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</si>
  <si>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</si>
  <si>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</si>
  <si>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</si>
  <si>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</si>
  <si>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</si>
  <si>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</si>
  <si>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</si>
  <si>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</si>
  <si>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</si>
  <si>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</si>
  <si>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</si>
  <si>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</si>
  <si>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</si>
  <si>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</si>
  <si>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</si>
  <si>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</si>
  <si>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</si>
  <si>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</si>
  <si>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</si>
  <si>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</si>
  <si>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</si>
  <si>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</si>
  <si>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</si>
  <si>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</si>
  <si>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</si>
  <si>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</si>
  <si>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</si>
  <si>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</si>
  <si>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</si>
  <si>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</si>
  <si>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</si>
  <si>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</si>
  <si>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</si>
  <si>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</si>
  <si>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</si>
  <si>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</si>
  <si>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</si>
  <si>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</si>
  <si>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</si>
  <si>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</si>
  <si>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</si>
  <si>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</si>
  <si>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</si>
  <si>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</si>
  <si>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</si>
  <si>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</si>
  <si>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</si>
  <si>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</si>
  <si>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</si>
  <si>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</si>
  <si>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</si>
  <si>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</si>
  <si>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</si>
  <si>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</si>
  <si>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</si>
  <si>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</si>
  <si>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</si>
  <si>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</si>
  <si>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</si>
  <si>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</si>
  <si>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</si>
  <si>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</si>
  <si>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</si>
  <si>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</si>
  <si>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</si>
  <si>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</si>
  <si>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</si>
  <si>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</si>
  <si>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</si>
  <si>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</si>
  <si>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</si>
  <si>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</si>
  <si>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</si>
  <si>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</si>
  <si>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</si>
  <si>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</si>
  <si>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</si>
  <si>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</si>
  <si>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</si>
  <si>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</si>
  <si>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</si>
  <si>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</si>
  <si>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</si>
  <si>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</si>
  <si>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</si>
  <si>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</si>
  <si>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</si>
  <si>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</si>
  <si>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</si>
  <si>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</si>
  <si>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</si>
  <si>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</si>
  <si>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</si>
  <si>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</si>
  <si>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</si>
  <si>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</si>
  <si>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</si>
  <si>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</si>
  <si>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</si>
  <si>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</si>
  <si>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</si>
  <si>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</si>
  <si>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</si>
  <si>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</si>
  <si>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</si>
  <si>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</si>
  <si>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</si>
  <si>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</si>
  <si>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</si>
  <si>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</si>
  <si>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</si>
  <si>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</si>
  <si>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</si>
  <si>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</si>
  <si>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</si>
  <si>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</si>
  <si>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</si>
  <si>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</si>
  <si>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</si>
  <si>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</si>
  <si>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</si>
  <si>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</si>
  <si>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</si>
  <si>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</si>
  <si>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</si>
  <si>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</si>
  <si>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</si>
  <si>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</si>
  <si>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</si>
  <si>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</si>
  <si>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</si>
  <si>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</si>
  <si>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</si>
  <si>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</si>
  <si>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</si>
  <si>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</si>
  <si>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</si>
  <si>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</si>
  <si>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</si>
  <si>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</si>
  <si>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</si>
  <si>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</si>
  <si>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</si>
  <si>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</si>
  <si>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</si>
  <si>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</si>
  <si>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</si>
  <si>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</si>
  <si>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</si>
  <si>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</si>
  <si>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</si>
  <si>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</si>
  <si>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</si>
  <si>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</si>
  <si>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</si>
  <si>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</si>
  <si>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</si>
  <si>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</si>
  <si>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</si>
  <si>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</si>
  <si>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</si>
  <si>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</si>
  <si>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</si>
  <si>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</si>
  <si>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</si>
  <si>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</si>
  <si>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</si>
  <si>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</si>
  <si>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</si>
  <si>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</si>
  <si>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</si>
  <si>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</si>
  <si>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</si>
  <si>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</si>
  <si>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</si>
  <si>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</si>
  <si>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</si>
  <si>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</si>
  <si>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</si>
  <si>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</si>
  <si>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</si>
  <si>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</si>
  <si>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</si>
  <si>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</si>
  <si>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</si>
  <si>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</si>
  <si>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</si>
  <si>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</si>
  <si>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</si>
  <si>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</si>
  <si>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</si>
  <si>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</si>
  <si>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</si>
  <si>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</si>
  <si>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</si>
  <si>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</si>
  <si>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</si>
  <si>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</si>
  <si>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</si>
  <si>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</si>
  <si>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</si>
  <si>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</si>
  <si>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</si>
  <si>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</si>
  <si>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</si>
  <si>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</si>
  <si>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</si>
  <si>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</si>
  <si>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</si>
  <si>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</si>
  <si>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</si>
  <si>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</si>
  <si>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</si>
  <si>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</si>
  <si>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</si>
  <si>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</si>
  <si>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</si>
  <si>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</si>
  <si>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</si>
  <si>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</si>
  <si>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</si>
  <si>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</si>
  <si>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</si>
  <si>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</si>
  <si>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</si>
  <si>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</si>
  <si>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</si>
  <si>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</si>
  <si>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</si>
  <si>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</si>
  <si>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</si>
  <si>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</si>
  <si>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</si>
  <si>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</si>
  <si>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</si>
  <si>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</si>
  <si>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</si>
  <si>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</si>
  <si>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</si>
  <si>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</si>
  <si>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</si>
  <si>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</si>
  <si>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</si>
  <si>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</si>
  <si>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</si>
  <si>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</si>
  <si>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</si>
  <si>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</si>
  <si>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</si>
  <si>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</si>
  <si>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</si>
  <si>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</si>
  <si>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</si>
  <si>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</si>
  <si>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</si>
  <si>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</si>
  <si>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</si>
  <si>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</si>
  <si>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</si>
  <si>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</si>
  <si>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</si>
  <si>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</si>
  <si>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</si>
  <si>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</si>
  <si>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</si>
  <si>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</si>
  <si>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</si>
  <si>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</si>
  <si>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</si>
  <si>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</si>
  <si>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</si>
  <si>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</si>
  <si>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</si>
  <si>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</si>
  <si>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</si>
  <si>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</si>
  <si>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</si>
  <si>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</si>
  <si>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</si>
  <si>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</si>
  <si>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</si>
  <si>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</si>
  <si>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</si>
  <si>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</si>
  <si>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</si>
  <si>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</si>
  <si>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</si>
  <si>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</si>
  <si>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</si>
  <si>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</si>
  <si>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</si>
  <si>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</si>
  <si>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</si>
  <si>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</si>
  <si>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</si>
  <si>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</si>
  <si>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</si>
  <si>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</si>
  <si>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</si>
  <si>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</si>
  <si>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</si>
  <si>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</si>
  <si>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</si>
  <si>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</si>
  <si>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</si>
  <si>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</si>
  <si>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</si>
  <si>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</si>
  <si>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</si>
  <si>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</si>
  <si>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</si>
  <si>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</si>
  <si>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</si>
  <si>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</si>
  <si>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</si>
  <si>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</si>
  <si>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</si>
  <si>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</si>
  <si>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</si>
  <si>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</si>
  <si>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</si>
  <si>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</si>
  <si>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</si>
  <si>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</si>
  <si>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</si>
  <si>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</si>
  <si>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</si>
  <si>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</si>
  <si>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</si>
  <si>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</si>
  <si>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</si>
  <si>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</si>
  <si>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</si>
  <si>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</si>
  <si>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</si>
  <si>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</si>
  <si>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</si>
  <si>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</si>
  <si>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</si>
  <si>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</si>
  <si>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</si>
  <si>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</si>
  <si>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</si>
  <si>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</si>
  <si>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</si>
  <si>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</si>
  <si>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</si>
  <si>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</si>
  <si>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</si>
  <si>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</si>
  <si>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</si>
  <si>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</si>
  <si>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</si>
  <si>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</si>
  <si>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</si>
  <si>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</si>
  <si>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</si>
  <si>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</si>
  <si>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</si>
  <si>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</si>
  <si>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</si>
  <si>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</si>
  <si>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</si>
  <si>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</si>
  <si>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</si>
  <si>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</si>
  <si>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</si>
  <si>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</si>
  <si>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</si>
  <si>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</si>
  <si>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</si>
  <si>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</si>
  <si>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</si>
  <si>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</si>
  <si>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</si>
  <si>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</si>
  <si>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</si>
  <si>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</si>
  <si>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</si>
  <si>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</si>
  <si>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</si>
  <si>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</si>
  <si>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</si>
  <si>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</si>
  <si>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</si>
  <si>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</si>
  <si>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</si>
  <si>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</si>
  <si>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</si>
  <si>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</si>
  <si>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</si>
  <si>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</si>
  <si>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</si>
  <si>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</si>
  <si>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</si>
  <si>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</si>
  <si>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</si>
  <si>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</si>
  <si>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</si>
  <si>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</si>
  <si>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</si>
  <si>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</si>
  <si>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</si>
  <si>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</si>
  <si>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</si>
  <si>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</si>
  <si>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</si>
  <si>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</si>
  <si>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</si>
  <si>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</si>
  <si>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</si>
  <si>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</si>
  <si>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</si>
  <si>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</si>
  <si>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</si>
  <si>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</si>
  <si>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</si>
  <si>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</si>
  <si>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</si>
  <si>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</si>
  <si>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</si>
  <si>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</si>
  <si>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</si>
  <si>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</si>
  <si>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</si>
  <si>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</si>
  <si>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</si>
  <si>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</si>
  <si>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</si>
  <si>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</si>
  <si>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</si>
  <si>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</si>
  <si>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</si>
  <si>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</si>
  <si>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</si>
  <si>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</si>
  <si>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</si>
  <si>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</si>
  <si>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</si>
  <si>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</si>
  <si>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</si>
  <si>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</si>
  <si>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</si>
  <si>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</si>
  <si>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</si>
  <si>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</si>
  <si>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</si>
  <si>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</si>
  <si>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</si>
  <si>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</si>
  <si>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</si>
  <si>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</si>
  <si>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</si>
  <si>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</si>
  <si>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</si>
  <si>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</si>
  <si>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</si>
  <si>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</si>
  <si>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</si>
  <si>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</si>
  <si>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</si>
  <si>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</si>
  <si>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</si>
  <si>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</si>
  <si>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</si>
  <si>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</si>
  <si>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</si>
  <si>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</si>
  <si>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</si>
  <si>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</si>
  <si>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</si>
  <si>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</si>
  <si>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</si>
  <si>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</si>
  <si>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</si>
  <si>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</si>
  <si>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</si>
  <si>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</si>
  <si>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</si>
  <si>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</si>
  <si>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</si>
  <si>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</si>
  <si>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</si>
  <si>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</si>
  <si>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</si>
  <si>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</si>
  <si>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</si>
  <si>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</si>
  <si>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</si>
  <si>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</si>
  <si>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</si>
  <si>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</si>
  <si>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</si>
  <si>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</si>
  <si>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</si>
  <si>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</si>
  <si>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</si>
  <si>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</si>
  <si>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</si>
  <si>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</si>
  <si>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</si>
  <si>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</si>
  <si>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</si>
  <si>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</si>
  <si>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</si>
  <si>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</si>
  <si>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</si>
  <si>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</si>
  <si>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</si>
  <si>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</si>
  <si>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</si>
  <si>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</si>
  <si>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</si>
  <si>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</si>
  <si>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</si>
  <si>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</si>
  <si>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</si>
  <si>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</si>
  <si>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</si>
  <si>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</si>
  <si>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</si>
  <si>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</si>
  <si>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</si>
  <si>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</si>
  <si>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</si>
  <si>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</si>
  <si>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</si>
  <si>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</si>
  <si>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</si>
  <si>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</si>
  <si>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</si>
  <si>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</si>
  <si>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</si>
  <si>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</si>
  <si>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</si>
  <si>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</si>
  <si>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</si>
  <si>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</si>
  <si>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</si>
  <si>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</si>
  <si>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</si>
  <si>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</si>
  <si>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</si>
  <si>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</si>
  <si>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</si>
  <si>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</si>
  <si>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</si>
  <si>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</si>
  <si>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</si>
  <si>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</si>
  <si>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</si>
  <si>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</si>
  <si>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</si>
  <si>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</si>
  <si>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</si>
  <si>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</si>
  <si>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</si>
  <si>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</si>
  <si>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</si>
  <si>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</si>
  <si>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</si>
  <si>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</si>
  <si>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</si>
  <si>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</si>
  <si>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</si>
  <si>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</si>
  <si>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</si>
  <si>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</si>
  <si>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</si>
  <si>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</si>
  <si>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</si>
  <si>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</si>
  <si>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</si>
  <si>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</si>
  <si>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</si>
  <si>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</si>
  <si>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</si>
  <si>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</si>
  <si>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</si>
  <si>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</si>
  <si>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</si>
  <si>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</si>
  <si>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</si>
  <si>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</si>
  <si>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</si>
  <si>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</si>
  <si>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</si>
  <si>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</si>
  <si>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</si>
  <si>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</si>
  <si>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</si>
  <si>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</si>
  <si>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</si>
  <si>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</si>
  <si>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</si>
  <si>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</si>
  <si>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</si>
  <si>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</si>
  <si>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</si>
  <si>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</si>
  <si>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</si>
  <si>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</si>
  <si>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</si>
  <si>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</si>
  <si>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</si>
  <si>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</si>
  <si>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</si>
  <si>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</si>
  <si>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</si>
  <si>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</si>
  <si>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</si>
  <si>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</si>
  <si>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</si>
  <si>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</si>
  <si>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</si>
  <si>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</si>
  <si>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</si>
  <si>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</si>
  <si>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</si>
  <si>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</si>
  <si>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</si>
  <si>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</si>
  <si>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</si>
  <si>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</si>
  <si>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</si>
  <si>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</si>
  <si>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</si>
  <si>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</si>
  <si>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</si>
  <si>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</si>
  <si>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</si>
  <si>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</si>
  <si>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</si>
  <si>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</si>
  <si>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</si>
  <si>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</si>
  <si>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</si>
  <si>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</si>
  <si>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</si>
  <si>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</si>
  <si>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</si>
  <si>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</si>
  <si>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</si>
  <si>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</si>
  <si>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</si>
  <si>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</si>
  <si>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</si>
  <si>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</si>
  <si>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</si>
  <si>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</si>
  <si>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</si>
  <si>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</si>
  <si>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</si>
  <si>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</si>
  <si>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</si>
  <si>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</si>
  <si>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</si>
  <si>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</si>
  <si>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</si>
  <si>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</si>
  <si>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</si>
  <si>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</si>
  <si>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</si>
  <si>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</si>
  <si>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</si>
  <si>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</si>
  <si>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</si>
  <si>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</si>
  <si>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</si>
  <si>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</si>
  <si>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</si>
  <si>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</si>
  <si>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</si>
  <si>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</si>
  <si>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</si>
  <si>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</si>
  <si>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</si>
  <si>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</si>
  <si>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</si>
  <si>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</si>
  <si>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</si>
  <si>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</si>
  <si>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</si>
  <si>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</si>
  <si>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</si>
  <si>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</si>
  <si>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</si>
  <si>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</si>
  <si>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</si>
  <si>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</si>
  <si>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</si>
  <si>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</si>
  <si>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</si>
  <si>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</si>
  <si>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</si>
  <si>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</si>
  <si>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</si>
  <si>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</si>
  <si>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</si>
  <si>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</si>
  <si>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</si>
  <si>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</si>
  <si>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</si>
  <si>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</si>
  <si>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</si>
  <si>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</si>
  <si>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</si>
  <si>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</si>
  <si>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</si>
  <si>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</si>
  <si>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</si>
  <si>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</si>
  <si>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</si>
  <si>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</si>
  <si>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</si>
  <si>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</si>
  <si>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</si>
  <si>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</si>
  <si>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</si>
  <si>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</si>
  <si>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</si>
  <si>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</si>
  <si>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</si>
  <si>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</si>
  <si>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</si>
  <si>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</si>
  <si>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</si>
  <si>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</si>
  <si>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</si>
  <si>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</si>
  <si>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</si>
  <si>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</si>
  <si>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</si>
  <si>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</si>
  <si>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</si>
  <si>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</si>
  <si>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</si>
  <si>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</si>
  <si>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</si>
  <si>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</si>
  <si>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</si>
  <si>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</si>
  <si>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</si>
  <si>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</si>
  <si>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</si>
  <si>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</si>
  <si>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</si>
  <si>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</si>
  <si>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</si>
  <si>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</si>
  <si>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</si>
  <si>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</si>
  <si>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</si>
  <si>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</si>
  <si>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</si>
  <si>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</si>
  <si>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</si>
  <si>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</si>
  <si>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</si>
  <si>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</si>
  <si>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</si>
  <si>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</si>
  <si>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</si>
  <si>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</si>
  <si>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</si>
  <si>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</si>
  <si>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</si>
  <si>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</si>
  <si>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</si>
  <si>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</si>
  <si>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</si>
  <si>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</si>
  <si>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</si>
  <si>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</si>
  <si>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</si>
  <si>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</si>
  <si>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</si>
  <si>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</si>
  <si>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</si>
  <si>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</si>
  <si>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</si>
  <si>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</si>
  <si>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</si>
  <si>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</si>
  <si>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</si>
  <si>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</si>
  <si>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</si>
  <si>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</si>
  <si>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</si>
  <si>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</si>
  <si>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</si>
  <si>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</si>
  <si>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</si>
  <si>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</si>
  <si>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</si>
  <si>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</si>
  <si>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</si>
  <si>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</si>
  <si>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</si>
  <si>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</si>
  <si>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</si>
  <si>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</si>
  <si>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</si>
  <si>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</si>
  <si>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</si>
  <si>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</si>
  <si>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</si>
  <si>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</si>
  <si>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</si>
  <si>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</si>
  <si>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</si>
  <si>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</si>
  <si>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</si>
  <si>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</si>
  <si>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</si>
  <si>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</si>
  <si>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</si>
  <si>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</si>
  <si>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</si>
  <si>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</si>
  <si>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</si>
  <si>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</si>
  <si>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</si>
  <si>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</si>
  <si>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</si>
  <si>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</si>
  <si>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</si>
  <si>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</si>
  <si>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</si>
  <si>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</si>
  <si>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</si>
  <si>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</si>
  <si>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</si>
  <si>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</si>
  <si>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</si>
  <si>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</si>
  <si>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</si>
  <si>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</si>
  <si>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</si>
  <si>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</si>
  <si>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</si>
  <si>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</si>
  <si>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</si>
  <si>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</si>
  <si>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</si>
  <si>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</si>
  <si>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</si>
  <si>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</si>
  <si>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</si>
  <si>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</si>
  <si>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</si>
  <si>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</si>
  <si>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</si>
  <si>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</si>
  <si>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</si>
  <si>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</si>
  <si>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</si>
  <si>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</si>
  <si>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</si>
  <si>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</si>
  <si>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</si>
  <si>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</si>
  <si>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</si>
  <si>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</si>
  <si>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</si>
  <si>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</si>
  <si>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</si>
  <si>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</si>
  <si>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</si>
  <si>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</si>
  <si>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</si>
  <si>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</si>
  <si>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</si>
  <si>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</si>
  <si>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</si>
  <si>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</si>
  <si>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</si>
  <si>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</si>
  <si>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</si>
  <si>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</si>
  <si>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</si>
  <si>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</si>
  <si>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</si>
  <si>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</si>
  <si>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</si>
  <si>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</si>
  <si>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</si>
  <si>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</si>
  <si>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</si>
  <si>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</si>
  <si>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</si>
  <si>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</si>
  <si>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</si>
  <si>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</si>
  <si>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</si>
  <si>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</si>
  <si>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</si>
  <si>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</si>
  <si>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</si>
  <si>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</si>
  <si>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</si>
  <si>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</si>
  <si>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</si>
  <si>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</si>
  <si>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</si>
  <si>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</si>
  <si>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</si>
  <si>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</si>
  <si>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</si>
  <si>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</si>
  <si>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</si>
  <si>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</si>
  <si>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</si>
  <si>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</si>
  <si>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</si>
  <si>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</si>
  <si>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</si>
  <si>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</si>
  <si>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</si>
  <si>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</si>
  <si>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</si>
  <si>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</si>
  <si>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</si>
  <si>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</si>
  <si>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</si>
  <si>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</si>
  <si>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</si>
  <si>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</si>
  <si>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</si>
  <si>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</si>
  <si>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</si>
  <si>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</si>
  <si>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</si>
  <si>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</si>
  <si>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</si>
  <si>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</si>
  <si>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</si>
  <si>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</si>
  <si>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</si>
  <si>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</si>
  <si>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</si>
  <si>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</si>
  <si>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</si>
  <si>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</si>
  <si>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</si>
  <si>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</si>
  <si>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</si>
  <si>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</si>
  <si>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</si>
  <si>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</si>
  <si>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</si>
  <si>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</si>
  <si>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</si>
  <si>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</si>
  <si>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</si>
  <si>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</si>
  <si>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</si>
  <si>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</si>
  <si>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</si>
  <si>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</si>
  <si>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</si>
  <si>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</si>
  <si>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</si>
  <si>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</si>
  <si>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</si>
  <si>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</si>
  <si>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</si>
  <si>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</si>
  <si>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</si>
  <si>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</si>
  <si>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</si>
  <si>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</si>
  <si>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</si>
  <si>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</si>
  <si>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</si>
  <si>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</si>
  <si>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</si>
  <si>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</si>
  <si>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</si>
  <si>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</si>
  <si>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</si>
  <si>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</si>
  <si>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</si>
  <si>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</si>
  <si>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</si>
  <si>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</si>
  <si>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</si>
  <si>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</si>
  <si>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</si>
  <si>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</si>
  <si>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</si>
  <si>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</si>
  <si>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</si>
  <si>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</si>
  <si>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</si>
  <si>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</si>
  <si>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</si>
  <si>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</si>
  <si>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</si>
  <si>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</si>
  <si>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</si>
  <si>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</si>
  <si>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</si>
  <si>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</si>
  <si>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</si>
  <si>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</si>
  <si>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</si>
  <si>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</si>
  <si>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</si>
  <si>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</si>
  <si>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</si>
  <si>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</si>
  <si>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</si>
  <si>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</si>
  <si>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</si>
  <si>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</si>
  <si>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</si>
  <si>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</si>
  <si>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</si>
  <si>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</si>
  <si>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</si>
  <si>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</si>
  <si>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</si>
  <si>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</si>
  <si>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</si>
  <si>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</si>
  <si>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</si>
  <si>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</si>
  <si>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</si>
  <si>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</si>
  <si>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</si>
  <si>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</si>
  <si>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</si>
  <si>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</si>
  <si>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</si>
  <si>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</si>
  <si>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</si>
  <si>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</si>
  <si>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</si>
  <si>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</si>
  <si>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</si>
  <si>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</si>
  <si>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</si>
  <si>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</si>
  <si>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</si>
  <si>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</si>
  <si>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</si>
  <si>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</si>
  <si>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</si>
  <si>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</si>
  <si>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</si>
  <si>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</si>
  <si>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</si>
  <si>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</si>
  <si>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</si>
  <si>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</si>
  <si>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</si>
  <si>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</si>
  <si>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</si>
  <si>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</si>
  <si>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</si>
  <si>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</si>
  <si>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</si>
  <si>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</si>
  <si>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</si>
  <si>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</si>
  <si>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</si>
  <si>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</si>
  <si>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</si>
  <si>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</si>
  <si>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</si>
  <si>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</si>
  <si>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</si>
  <si>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</si>
  <si>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</si>
  <si>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</si>
  <si>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</si>
  <si>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</si>
  <si>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</si>
  <si>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</si>
  <si>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</si>
  <si>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</si>
  <si>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</si>
  <si>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</si>
  <si>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</si>
  <si>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</si>
  <si>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</si>
  <si>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</si>
  <si>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</si>
  <si>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</si>
  <si>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</si>
  <si>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</si>
  <si>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</si>
  <si>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</si>
  <si>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</si>
  <si>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</si>
  <si>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</si>
  <si>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</si>
  <si>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</si>
  <si>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</si>
  <si>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</si>
  <si>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</si>
  <si>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</si>
  <si>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</si>
  <si>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</si>
  <si>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</si>
  <si>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</si>
  <si>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</si>
  <si>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</si>
  <si>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</si>
  <si>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</si>
  <si>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</si>
  <si>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</si>
  <si>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</si>
  <si>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</si>
  <si>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</si>
  <si>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</si>
  <si>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</si>
  <si>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</si>
  <si>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</si>
  <si>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</si>
  <si>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</si>
  <si>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</si>
  <si>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</si>
  <si>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</si>
  <si>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</si>
  <si>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</si>
  <si>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</si>
  <si>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</si>
  <si>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</si>
  <si>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</si>
  <si>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</si>
  <si>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</si>
  <si>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</si>
  <si>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</si>
  <si>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</si>
  <si>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</si>
  <si>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</si>
  <si>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</si>
  <si>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</si>
  <si>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</si>
  <si>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</si>
  <si>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</si>
  <si>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</si>
  <si>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</si>
  <si>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</si>
  <si>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</si>
  <si>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</si>
  <si>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</si>
  <si>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</si>
  <si>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</si>
  <si>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</si>
  <si>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</si>
  <si>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</si>
  <si>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</si>
  <si>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</si>
  <si>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</si>
  <si>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</si>
  <si>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</si>
  <si>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</si>
  <si>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</si>
  <si>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</si>
  <si>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</si>
  <si>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</si>
  <si>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</si>
  <si>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</si>
  <si>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</si>
  <si>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</si>
  <si>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</si>
  <si>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</si>
  <si>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</si>
  <si>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</si>
  <si>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</si>
  <si>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</si>
  <si>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</si>
  <si>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</si>
  <si>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</si>
  <si>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</si>
  <si>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</si>
  <si>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</si>
  <si>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</si>
  <si>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</si>
  <si>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</si>
  <si>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</si>
  <si>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</si>
  <si>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</si>
  <si>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</si>
  <si>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</si>
  <si>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</si>
  <si>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</si>
  <si>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</si>
  <si>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</si>
  <si>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</si>
  <si>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</si>
  <si>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</si>
  <si>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</si>
  <si>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</si>
  <si>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</si>
  <si>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</si>
  <si>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</si>
  <si>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</si>
  <si>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</si>
  <si>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</si>
  <si>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</si>
  <si>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</si>
  <si>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</si>
  <si>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</si>
  <si>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</si>
  <si>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</si>
  <si>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</si>
  <si>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</si>
  <si>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</si>
  <si>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</si>
  <si>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</si>
  <si>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</si>
  <si>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</si>
  <si>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</si>
  <si>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</si>
  <si>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</si>
  <si>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</si>
  <si>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</si>
  <si>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</si>
  <si>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</si>
  <si>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</si>
  <si>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</si>
  <si>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</si>
  <si>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</si>
  <si>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</si>
  <si>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</si>
  <si>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</si>
  <si>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</si>
  <si>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</si>
  <si>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</si>
  <si>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</si>
  <si>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</si>
  <si>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</si>
  <si>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</si>
  <si>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</si>
  <si>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</si>
  <si>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</si>
  <si>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</si>
  <si>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</si>
  <si>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</si>
  <si>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</si>
  <si>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</si>
  <si>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</si>
  <si>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</si>
  <si>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</si>
  <si>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</si>
  <si>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</si>
  <si>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</si>
  <si>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</si>
  <si>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</si>
  <si>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</si>
  <si>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</si>
  <si>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</si>
  <si>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</si>
  <si>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</si>
  <si>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</si>
  <si>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</si>
  <si>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</si>
  <si>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</si>
  <si>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</si>
  <si>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</si>
  <si>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</si>
  <si>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</si>
  <si>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</si>
  <si>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</si>
  <si>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</si>
  <si>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</si>
  <si>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</si>
  <si>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</si>
  <si>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</si>
  <si>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</si>
  <si>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</si>
  <si>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</si>
  <si>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</si>
  <si>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</si>
  <si>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</si>
  <si>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</si>
  <si>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</si>
  <si>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</si>
  <si>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</si>
  <si>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</si>
  <si>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</si>
  <si>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</si>
  <si>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</si>
  <si>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</si>
  <si>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</si>
  <si>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</si>
  <si>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</si>
  <si>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</si>
  <si>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</si>
  <si>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</si>
  <si>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</si>
  <si>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</si>
  <si>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</si>
  <si>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</si>
  <si>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</si>
  <si>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</si>
  <si>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</si>
  <si>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</si>
  <si>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</si>
  <si>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</si>
  <si>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</si>
  <si>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</si>
  <si>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</si>
  <si>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</si>
  <si>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</si>
  <si>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</si>
  <si>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</si>
  <si>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</si>
  <si>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</si>
  <si>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</si>
  <si>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</si>
  <si>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</si>
  <si>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</si>
  <si>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</si>
  <si>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</si>
  <si>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</si>
  <si>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</si>
  <si>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</si>
  <si>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</si>
  <si>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</si>
  <si>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</si>
  <si>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</si>
  <si>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</si>
  <si>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</si>
  <si>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</si>
  <si>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</si>
  <si>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</si>
  <si>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</si>
  <si>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</si>
  <si>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</si>
  <si>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</si>
  <si>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</si>
  <si>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</si>
  <si>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</si>
  <si>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</si>
  <si>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</si>
  <si>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</si>
  <si>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</si>
  <si>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</si>
  <si>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</si>
  <si>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</si>
  <si>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</si>
  <si>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</si>
  <si>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</si>
  <si>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</si>
  <si>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</si>
  <si>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</si>
  <si>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</si>
  <si>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</si>
  <si>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</si>
  <si>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</si>
  <si>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</si>
  <si>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</si>
  <si>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</si>
  <si>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</si>
  <si>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</si>
  <si>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</si>
  <si>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</si>
  <si>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</si>
  <si>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</si>
  <si>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</si>
  <si>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</si>
  <si>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</si>
  <si>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</si>
  <si>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</si>
  <si>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</si>
  <si>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</si>
  <si>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</si>
  <si>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</si>
  <si>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</si>
  <si>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</si>
  <si>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</si>
  <si>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</si>
  <si>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</si>
  <si>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</si>
  <si>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</si>
  <si>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</si>
  <si>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</si>
  <si>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</si>
  <si>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</si>
  <si>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</si>
  <si>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</si>
  <si>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</si>
  <si>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</si>
  <si>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</si>
  <si>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</si>
  <si>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</si>
  <si>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</si>
  <si>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</si>
  <si>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</si>
  <si>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</si>
  <si>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</si>
  <si>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</si>
  <si>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</si>
  <si>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</si>
  <si>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</si>
  <si>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</si>
  <si>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</si>
  <si>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</si>
  <si>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</si>
  <si>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</si>
  <si>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</si>
  <si>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</si>
  <si>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</si>
  <si>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</si>
  <si>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</si>
  <si>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</si>
  <si>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</si>
  <si>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</si>
  <si>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</si>
  <si>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</si>
  <si>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</si>
  <si>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</si>
  <si>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</si>
  <si>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</si>
  <si>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</si>
  <si>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</si>
  <si>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</si>
  <si>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</si>
  <si>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</si>
  <si>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</si>
  <si>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</si>
  <si>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</si>
  <si>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</si>
  <si>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</si>
  <si>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</si>
  <si>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</si>
  <si>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</si>
  <si>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</si>
  <si>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</si>
  <si>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</si>
  <si>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</si>
  <si>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</si>
  <si>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</si>
  <si>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</si>
  <si>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</si>
  <si>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</si>
  <si>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</si>
  <si>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</si>
  <si>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</si>
  <si>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</si>
  <si>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</si>
  <si>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</si>
  <si>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</si>
  <si>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</si>
  <si>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</si>
  <si>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</si>
  <si>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</si>
  <si>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</si>
  <si>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</si>
  <si>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</si>
  <si>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</si>
  <si>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</si>
  <si>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</si>
  <si>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</si>
  <si>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</si>
  <si>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</si>
  <si>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</si>
  <si>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</si>
  <si>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</si>
  <si>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</si>
  <si>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</si>
  <si>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</si>
  <si>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</si>
  <si>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</si>
  <si>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</si>
  <si>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</si>
  <si>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</si>
  <si>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</si>
  <si>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</si>
  <si>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</si>
  <si>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</si>
  <si>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</si>
  <si>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</si>
  <si>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</si>
  <si>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</si>
  <si>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</si>
  <si>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</si>
  <si>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</si>
  <si>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</si>
  <si>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</si>
  <si>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</si>
  <si>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</si>
  <si>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</si>
  <si>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</si>
  <si>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</si>
  <si>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</si>
  <si>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</si>
  <si>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</si>
  <si>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</si>
  <si>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</si>
  <si>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</si>
  <si>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</si>
  <si>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</si>
  <si>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</si>
  <si>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</si>
  <si>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</si>
  <si>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</si>
  <si>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</si>
  <si>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</si>
  <si>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</si>
  <si>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</si>
  <si>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</si>
  <si>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</si>
  <si>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</si>
  <si>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</si>
  <si>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</si>
  <si>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</si>
  <si>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</si>
  <si>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</si>
  <si>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</si>
  <si>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</si>
  <si>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</si>
  <si>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</si>
  <si>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</si>
  <si>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</si>
  <si>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</si>
  <si>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</si>
  <si>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</si>
  <si>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</si>
  <si>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</si>
  <si>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</si>
  <si>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</si>
  <si>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</si>
  <si>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</si>
  <si>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</si>
  <si>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</si>
  <si>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</si>
  <si>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</si>
  <si>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</si>
  <si>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</si>
  <si>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</si>
  <si>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</si>
  <si>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</si>
  <si>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</si>
  <si>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</si>
  <si>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</si>
  <si>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</si>
  <si>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</si>
  <si>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</si>
  <si>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</si>
  <si>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</si>
  <si>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</si>
  <si>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</si>
  <si>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</si>
  <si>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</si>
  <si>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</si>
  <si>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</si>
  <si>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</si>
  <si>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</si>
  <si>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</si>
  <si>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</si>
  <si>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</si>
  <si>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</si>
  <si>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</si>
  <si>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</si>
  <si>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</si>
  <si>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</si>
  <si>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</si>
  <si>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</si>
  <si>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</si>
  <si>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</si>
  <si>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</si>
  <si>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</si>
  <si>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</si>
  <si>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</si>
  <si>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</si>
  <si>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</si>
  <si>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</si>
  <si>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</si>
  <si>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</si>
  <si>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</si>
  <si>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</si>
  <si>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</si>
  <si>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</si>
  <si>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</si>
  <si>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</si>
  <si>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</si>
  <si>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</si>
  <si>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</si>
  <si>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</si>
  <si>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</si>
  <si>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</si>
  <si>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</si>
  <si>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</si>
  <si>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</si>
  <si>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</si>
  <si>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</si>
  <si>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</si>
  <si>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</si>
  <si>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</si>
  <si>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</si>
  <si>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</si>
  <si>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</si>
  <si>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</si>
  <si>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</si>
  <si>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</si>
  <si>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</si>
  <si>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</si>
  <si>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</si>
  <si>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</si>
  <si>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</si>
  <si>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</si>
  <si>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</si>
  <si>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</si>
  <si>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</si>
  <si>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</si>
  <si>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</si>
  <si>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</si>
  <si>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</si>
  <si>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</si>
  <si>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</si>
  <si>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</si>
  <si>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</si>
  <si>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</si>
  <si>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</si>
  <si>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</si>
  <si>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</si>
  <si>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</si>
  <si>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</si>
  <si>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</si>
  <si>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</si>
  <si>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</si>
  <si>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</si>
  <si>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</si>
  <si>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</si>
  <si>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</si>
  <si>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</si>
  <si>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</si>
  <si>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</si>
  <si>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</si>
  <si>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</si>
  <si>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</si>
  <si>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</si>
  <si>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</si>
  <si>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</si>
  <si>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</si>
  <si>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</si>
  <si>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</si>
  <si>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</si>
  <si>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</si>
  <si>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</si>
  <si>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</si>
  <si>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</si>
  <si>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</si>
  <si>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</si>
  <si>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</si>
  <si>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</si>
  <si>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</si>
  <si>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</si>
  <si>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</si>
  <si>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</si>
  <si>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</si>
  <si>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</si>
  <si>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</si>
  <si>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</si>
  <si>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</si>
  <si>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</si>
  <si>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</si>
  <si>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</si>
  <si>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</si>
  <si>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</si>
  <si>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</si>
  <si>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</si>
  <si>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</si>
  <si>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</si>
  <si>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</si>
  <si>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</si>
  <si>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</si>
  <si>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</si>
  <si>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</si>
  <si>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</si>
  <si>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</si>
  <si>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</si>
  <si>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</si>
  <si>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</si>
  <si>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</si>
  <si>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</si>
  <si>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</si>
  <si>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</si>
  <si>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</si>
  <si>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</si>
  <si>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</si>
  <si>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</si>
  <si>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</si>
  <si>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</si>
  <si>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</si>
  <si>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</si>
  <si>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</si>
  <si>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</si>
  <si>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</si>
  <si>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</si>
  <si>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</si>
  <si>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</si>
  <si>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</si>
  <si>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</si>
  <si>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</si>
  <si>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</si>
  <si>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</si>
  <si>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</si>
  <si>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</si>
  <si>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</si>
  <si>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</si>
  <si>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</si>
  <si>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</si>
  <si>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</si>
  <si>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</si>
  <si>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</si>
  <si>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</si>
  <si>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</si>
  <si>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</si>
  <si>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</si>
  <si>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</si>
  <si>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</si>
  <si>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</si>
  <si>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</si>
  <si>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</si>
  <si>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</si>
  <si>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</si>
  <si>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</si>
  <si>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</si>
  <si>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</si>
  <si>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</si>
  <si>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</si>
  <si>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</si>
  <si>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</si>
  <si>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</si>
  <si>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</si>
  <si>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</si>
  <si>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</si>
  <si>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</si>
  <si>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</si>
  <si>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</si>
  <si>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</si>
  <si>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</si>
  <si>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</si>
  <si>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</si>
  <si>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</si>
  <si>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</si>
  <si>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</si>
  <si>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</si>
  <si>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</si>
  <si>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</si>
  <si>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</si>
  <si>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</si>
  <si>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</si>
  <si>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</si>
  <si>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</si>
  <si>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</si>
  <si>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</si>
  <si>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</si>
  <si>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</si>
  <si>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</si>
  <si>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</si>
  <si>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</si>
  <si>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</si>
  <si>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</si>
  <si>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</si>
  <si>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</si>
  <si>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</si>
  <si>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</si>
  <si>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</si>
  <si>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</si>
  <si>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</si>
  <si>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</si>
  <si>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</si>
  <si>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</si>
  <si>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</si>
  <si>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</si>
  <si>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</si>
  <si>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</si>
  <si>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</si>
  <si>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</si>
  <si>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</si>
  <si>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</si>
  <si>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</si>
  <si>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</si>
  <si>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</si>
  <si>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</si>
  <si>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</si>
  <si>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</si>
  <si>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</si>
  <si>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</si>
  <si>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</si>
  <si>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</si>
  <si>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</si>
  <si>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</si>
  <si>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</si>
  <si>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</si>
  <si>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</si>
  <si>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</si>
  <si>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</si>
  <si>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</si>
  <si>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</si>
  <si>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</si>
  <si>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</si>
  <si>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</si>
  <si>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</si>
  <si>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</si>
  <si>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</si>
  <si>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</si>
  <si>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</si>
  <si>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</si>
  <si>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</si>
  <si>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</si>
  <si>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</si>
  <si>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</si>
  <si>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</si>
  <si>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</si>
  <si>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</si>
  <si>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</si>
  <si>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</si>
  <si>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</si>
  <si>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</si>
  <si>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</si>
  <si>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</si>
  <si>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</si>
  <si>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</si>
  <si>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</si>
  <si>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</si>
  <si>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</si>
  <si>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</si>
  <si>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</si>
  <si>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</si>
  <si>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</si>
  <si>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</si>
  <si>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</si>
  <si>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</si>
  <si>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</si>
  <si>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</si>
  <si>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</si>
  <si>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</si>
  <si>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</si>
  <si>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</si>
  <si>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</si>
  <si>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</si>
  <si>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</si>
  <si>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</si>
  <si>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</si>
  <si>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</si>
  <si>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</si>
  <si>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</si>
  <si>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</si>
  <si>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</si>
  <si>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</si>
  <si>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</si>
  <si>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</si>
  <si>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</si>
  <si>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</si>
  <si>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</si>
  <si>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</si>
  <si>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</si>
  <si>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</si>
  <si>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</si>
  <si>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</si>
  <si>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</si>
  <si>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</si>
  <si>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</si>
  <si>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</si>
  <si>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</si>
  <si>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</si>
  <si>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</si>
  <si>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</si>
  <si>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</si>
  <si>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</si>
  <si>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</si>
  <si>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</si>
  <si>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</si>
  <si>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</si>
  <si>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</si>
  <si>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</si>
  <si>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</si>
  <si>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</si>
  <si>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</si>
  <si>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</si>
  <si>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</si>
  <si>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</si>
  <si>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</si>
  <si>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</si>
  <si>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</si>
  <si>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</si>
  <si>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</si>
  <si>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</si>
  <si>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</si>
  <si>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</si>
  <si>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</si>
  <si>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</si>
  <si>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</si>
  <si>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</si>
  <si>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</si>
  <si>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</si>
  <si>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</si>
  <si>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</si>
  <si>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</si>
  <si>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</si>
  <si>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</si>
  <si>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</si>
  <si>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</si>
  <si>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</si>
  <si>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</si>
  <si>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</si>
  <si>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</si>
  <si>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</si>
  <si>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</si>
  <si>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</si>
  <si>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</si>
  <si>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</si>
  <si>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</si>
  <si>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</si>
  <si>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</si>
  <si>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</si>
  <si>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</si>
  <si>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</si>
  <si>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</si>
  <si>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</si>
  <si>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</si>
  <si>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</si>
  <si>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</si>
  <si>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</si>
  <si>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</si>
  <si>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</si>
  <si>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</si>
  <si>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</si>
  <si>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</si>
  <si>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</si>
  <si>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</si>
  <si>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</si>
  <si>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</si>
  <si>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</si>
  <si>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</si>
  <si>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</si>
  <si>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</si>
  <si>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</si>
  <si>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</si>
  <si>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</si>
  <si>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</si>
  <si>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</si>
  <si>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</si>
  <si>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</si>
  <si>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</si>
  <si>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</si>
  <si>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</si>
  <si>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</si>
  <si>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</si>
  <si>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</si>
  <si>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</si>
  <si>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</si>
  <si>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</si>
  <si>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</si>
  <si>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</si>
  <si>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</si>
  <si>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</si>
  <si>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</si>
  <si>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</si>
  <si>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</si>
  <si>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</si>
  <si>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</si>
  <si>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</si>
  <si>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</si>
  <si>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</si>
  <si>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</si>
  <si>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</si>
  <si>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</si>
  <si>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</si>
  <si>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</si>
  <si>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</si>
  <si>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</si>
  <si>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</si>
  <si>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</si>
  <si>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</si>
  <si>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</si>
  <si>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</si>
  <si>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</si>
  <si>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</si>
  <si>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</si>
  <si>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</si>
  <si>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</si>
  <si>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</si>
  <si>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</si>
  <si>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</si>
  <si>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</si>
  <si>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</si>
  <si>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</si>
  <si>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</si>
  <si>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</si>
  <si>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</si>
  <si>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</si>
  <si>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</si>
  <si>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</si>
  <si>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</si>
  <si>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</si>
  <si>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</si>
  <si>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</si>
  <si>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</si>
  <si>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</si>
  <si>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</si>
  <si>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</si>
  <si>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</si>
  <si>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</si>
  <si>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</si>
  <si>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</si>
  <si>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</si>
  <si>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</si>
  <si>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</si>
  <si>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</si>
  <si>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</si>
  <si>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</si>
  <si>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</si>
  <si>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</si>
  <si>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</si>
  <si>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</si>
  <si>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</si>
  <si>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</si>
  <si>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</si>
  <si>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</si>
  <si>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</si>
  <si>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</si>
  <si>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</si>
  <si>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</si>
  <si>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</si>
  <si>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</si>
  <si>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</si>
  <si>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</si>
  <si>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</si>
  <si>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</si>
  <si>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</si>
  <si>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</si>
  <si>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</si>
  <si>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</si>
  <si>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</si>
  <si>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</si>
  <si>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</si>
  <si>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</si>
  <si>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</si>
  <si>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</si>
  <si>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</si>
  <si>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</si>
  <si>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</si>
  <si>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</si>
  <si>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</si>
  <si>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</si>
  <si>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</si>
  <si>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</si>
  <si>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</si>
  <si>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</si>
  <si>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</si>
  <si>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</si>
  <si>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</si>
  <si>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</si>
  <si>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</si>
  <si>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</si>
  <si>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</si>
  <si>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</si>
  <si>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</si>
  <si>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</si>
  <si>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</si>
  <si>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</si>
  <si>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</si>
  <si>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</si>
  <si>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</si>
  <si>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</si>
  <si>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</si>
  <si>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</si>
  <si>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</si>
  <si>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</si>
  <si>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</si>
  <si>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</si>
  <si>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</si>
  <si>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</si>
  <si>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</si>
  <si>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</si>
  <si>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</si>
  <si>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</si>
  <si>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</si>
  <si>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</si>
  <si>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</si>
  <si>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</si>
  <si>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</si>
  <si>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</si>
  <si>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</si>
  <si>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</si>
  <si>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</si>
  <si>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</si>
  <si>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</si>
  <si>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</si>
  <si>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</si>
  <si>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</si>
  <si>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</si>
  <si>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</si>
  <si>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</si>
  <si>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</si>
  <si>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</si>
  <si>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</si>
  <si>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</si>
  <si>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</si>
  <si>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</si>
  <si>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</si>
  <si>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</si>
  <si>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</si>
  <si>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</si>
  <si>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</si>
  <si>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</si>
  <si>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</si>
  <si>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</si>
  <si>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</si>
  <si>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</si>
  <si>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</si>
  <si>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</si>
  <si>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</si>
  <si>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</si>
  <si>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</si>
  <si>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</si>
  <si>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</si>
  <si>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</si>
  <si>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</si>
  <si>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</si>
  <si>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</si>
  <si>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</si>
  <si>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</si>
  <si>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</si>
  <si>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</si>
  <si>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</si>
  <si>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</si>
  <si>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</si>
  <si>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</si>
  <si>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</si>
  <si>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</si>
  <si>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</si>
  <si>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</si>
  <si>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</si>
  <si>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</si>
  <si>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</si>
  <si>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</si>
  <si>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</si>
  <si>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</si>
  <si>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</si>
  <si>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</si>
  <si>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</si>
  <si>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</si>
  <si>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</si>
  <si>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</si>
  <si>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</si>
  <si>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</si>
  <si>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</si>
  <si>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</si>
  <si>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</si>
  <si>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</si>
  <si>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</si>
  <si>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</si>
  <si>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</si>
  <si>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</si>
  <si>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</si>
  <si>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</si>
  <si>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</si>
  <si>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</si>
  <si>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</si>
  <si>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</si>
  <si>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</si>
  <si>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</si>
  <si>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</si>
  <si>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</si>
  <si>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</si>
  <si>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</si>
  <si>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</si>
  <si>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</si>
  <si>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</si>
  <si>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</si>
  <si>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</si>
  <si>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</si>
  <si>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</si>
  <si>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</si>
  <si>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</si>
  <si>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</si>
  <si>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</si>
  <si>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</si>
  <si>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</si>
  <si>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</si>
  <si>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</si>
  <si>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</si>
  <si>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</si>
  <si>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</si>
  <si>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</si>
  <si>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</si>
  <si>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</si>
  <si>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</si>
  <si>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</si>
  <si>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</si>
  <si>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</si>
  <si>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</si>
  <si>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</si>
  <si>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</si>
  <si>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</si>
  <si>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</si>
  <si>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</si>
  <si>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</si>
  <si>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</si>
  <si>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</si>
  <si>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</si>
  <si>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</si>
  <si>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</si>
  <si>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</si>
  <si>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</si>
  <si>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</si>
  <si>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</si>
  <si>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</si>
  <si>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</si>
  <si>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</si>
  <si>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</si>
  <si>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</si>
  <si>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</si>
  <si>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</si>
  <si>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</si>
  <si>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</si>
  <si>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</si>
  <si>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</si>
  <si>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</si>
  <si>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</si>
  <si>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</si>
  <si>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</si>
  <si>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</si>
  <si>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</si>
  <si>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</si>
  <si>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</si>
  <si>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</si>
  <si>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</si>
  <si>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</si>
  <si>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</si>
  <si>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</si>
  <si>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</si>
  <si>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</si>
  <si>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</si>
  <si>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</si>
  <si>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</si>
  <si>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</si>
  <si>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</si>
  <si>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</si>
  <si>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</si>
  <si>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</si>
  <si>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</si>
  <si>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</si>
  <si>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</si>
  <si>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</si>
  <si>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</si>
  <si>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</si>
  <si>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</si>
  <si>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</si>
  <si>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</si>
  <si>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</si>
  <si>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</si>
  <si>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</si>
  <si>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</si>
  <si>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</si>
  <si>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</si>
  <si>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</si>
  <si>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</si>
  <si>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</si>
  <si>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</si>
  <si>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</si>
  <si>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</si>
  <si>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</si>
  <si>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</si>
  <si>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</si>
  <si>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</si>
  <si>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</si>
  <si>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</si>
  <si>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</si>
  <si>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</si>
  <si>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</si>
  <si>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</si>
  <si>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</si>
  <si>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</si>
  <si>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</si>
  <si>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</si>
  <si>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</si>
  <si>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</si>
  <si>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</si>
  <si>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</si>
  <si>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</si>
  <si>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</si>
  <si>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</si>
  <si>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</si>
  <si>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</si>
  <si>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</si>
  <si>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</si>
  <si>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</si>
  <si>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</si>
  <si>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</si>
  <si>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</si>
  <si>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</si>
  <si>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</si>
  <si>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</si>
  <si>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</si>
  <si>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</si>
  <si>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</si>
  <si>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</si>
  <si>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</si>
  <si>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</si>
  <si>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</si>
  <si>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</si>
  <si>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</si>
  <si>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</si>
  <si>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</si>
  <si>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</si>
  <si>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</si>
  <si>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</si>
  <si>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</si>
  <si>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</si>
  <si>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</si>
  <si>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</si>
  <si>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</si>
  <si>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</si>
  <si>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</si>
  <si>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</si>
  <si>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</si>
  <si>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</si>
  <si>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</si>
  <si>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</si>
  <si>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</si>
  <si>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</si>
  <si>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</si>
  <si>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</si>
  <si>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</si>
  <si>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</si>
  <si>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</si>
  <si>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</si>
  <si>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</si>
  <si>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</si>
  <si>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</si>
  <si>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</si>
  <si>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</si>
  <si>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</si>
  <si>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</si>
  <si>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</si>
  <si>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</si>
  <si>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</si>
  <si>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</si>
  <si>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</si>
  <si>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</si>
  <si>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</si>
  <si>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</si>
  <si>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</si>
  <si>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</si>
  <si>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</si>
  <si>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</si>
  <si>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</si>
  <si>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</si>
  <si>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</si>
  <si>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</si>
  <si>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</si>
  <si>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</si>
  <si>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</si>
  <si>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</si>
  <si>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</si>
  <si>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</si>
  <si>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</si>
  <si>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</si>
  <si>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</si>
  <si>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</si>
  <si>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</si>
  <si>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</si>
  <si>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</si>
  <si>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</si>
  <si>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</si>
  <si>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</si>
  <si>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</si>
  <si>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</si>
  <si>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</si>
  <si>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</si>
  <si>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</si>
  <si>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</si>
  <si>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</si>
  <si>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</si>
  <si>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</si>
  <si>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</si>
  <si>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</si>
  <si>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</si>
  <si>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</si>
  <si>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</si>
  <si>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</si>
  <si>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</si>
  <si>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</si>
  <si>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</si>
  <si>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</si>
  <si>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</si>
  <si>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</si>
  <si>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</si>
  <si>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</si>
  <si>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</si>
  <si>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</si>
  <si>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</si>
  <si>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</si>
  <si>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</si>
  <si>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</si>
  <si>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</si>
  <si>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</si>
  <si>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</si>
  <si>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</si>
  <si>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</si>
  <si>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</si>
  <si>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</si>
  <si>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</si>
  <si>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</si>
  <si>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</si>
  <si>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</si>
  <si>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</si>
  <si>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</si>
  <si>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</si>
  <si>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</si>
  <si>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</si>
  <si>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</si>
  <si>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</si>
  <si>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</si>
  <si>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</si>
  <si>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</si>
  <si>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</si>
  <si>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</si>
  <si>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</si>
  <si>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</si>
  <si>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</si>
  <si>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</si>
  <si>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</si>
  <si>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</si>
  <si>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</si>
  <si>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</si>
  <si>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</si>
  <si>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</si>
  <si>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</si>
  <si>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</si>
  <si>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</si>
  <si>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</si>
  <si>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</si>
  <si>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</si>
  <si>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</si>
  <si>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</si>
  <si>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</si>
  <si>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</si>
  <si>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</si>
  <si>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</si>
  <si>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</si>
  <si>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</si>
  <si>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</si>
  <si>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</si>
  <si>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</si>
  <si>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</si>
  <si>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</si>
  <si>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</si>
  <si>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</si>
  <si>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</si>
  <si>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</si>
  <si>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</si>
  <si>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</si>
  <si>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</si>
  <si>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</si>
  <si>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</si>
  <si>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</si>
  <si>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</si>
  <si>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</si>
  <si>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</si>
  <si>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</si>
  <si>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</si>
  <si>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</si>
  <si>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</si>
  <si>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</si>
  <si>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</si>
  <si>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</si>
  <si>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</si>
  <si>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</si>
  <si>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</si>
  <si>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</si>
  <si>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</si>
  <si>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</si>
  <si>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</si>
  <si>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</si>
  <si>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</si>
  <si>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</si>
  <si>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</si>
  <si>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</si>
  <si>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</si>
  <si>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</si>
  <si>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</si>
  <si>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</si>
  <si>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</si>
  <si>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</si>
  <si>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</si>
  <si>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</si>
  <si>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</si>
  <si>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</si>
  <si>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</si>
  <si>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</si>
  <si>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</si>
  <si>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</si>
  <si>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</si>
  <si>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</si>
  <si>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</si>
  <si>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</si>
  <si>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</si>
  <si>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</si>
  <si>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</si>
  <si>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</si>
  <si>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</si>
  <si>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</si>
  <si>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</si>
  <si>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</si>
  <si>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</si>
  <si>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</si>
  <si>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</si>
  <si>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</si>
  <si>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</si>
  <si>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</si>
  <si>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</si>
  <si>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</si>
  <si>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</si>
  <si>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</si>
  <si>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</si>
  <si>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</si>
  <si>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</si>
  <si>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</si>
  <si>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</si>
  <si>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</si>
  <si>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</si>
  <si>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</si>
  <si>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</si>
  <si>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</si>
  <si>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</si>
  <si>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</si>
  <si>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</si>
  <si>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</si>
  <si>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</si>
  <si>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</si>
  <si>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</si>
  <si>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</si>
  <si>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</si>
  <si>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</si>
  <si>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</si>
  <si>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</si>
  <si>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</si>
  <si>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</si>
  <si>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</si>
  <si>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</si>
  <si>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</si>
  <si>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</si>
  <si>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</si>
  <si>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</si>
  <si>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</si>
  <si>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</si>
  <si>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</si>
  <si>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</si>
  <si>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</si>
  <si>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</si>
  <si>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</si>
  <si>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</si>
  <si>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</si>
  <si>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</si>
  <si>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</si>
  <si>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</si>
  <si>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</si>
  <si>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</si>
  <si>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</si>
  <si>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</si>
  <si>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</si>
  <si>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</si>
  <si>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</si>
  <si>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</si>
  <si>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</si>
  <si>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</si>
  <si>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</si>
  <si>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</si>
  <si>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</si>
  <si>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</si>
  <si>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</si>
  <si>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</si>
  <si>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</si>
  <si>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</si>
  <si>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</si>
  <si>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</si>
  <si>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</si>
  <si>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</si>
  <si>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</si>
  <si>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</si>
  <si>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</si>
  <si>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</si>
  <si>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</si>
  <si>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</si>
  <si>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</si>
  <si>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</si>
  <si>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</si>
  <si>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</si>
  <si>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</si>
  <si>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</si>
  <si>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</si>
  <si>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</si>
  <si>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</si>
  <si>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</si>
  <si>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</si>
  <si>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</si>
  <si>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</si>
  <si>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</si>
  <si>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</si>
  <si>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</si>
  <si>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</si>
  <si>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</si>
  <si>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</si>
  <si>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</si>
  <si>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</si>
  <si>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</si>
  <si>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</si>
  <si>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</si>
  <si>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</si>
  <si>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</si>
  <si>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</si>
  <si>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</si>
  <si>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</si>
  <si>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</si>
  <si>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</si>
  <si>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</si>
  <si>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</si>
  <si>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</si>
  <si>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</si>
  <si>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</si>
  <si>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</si>
  <si>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</si>
  <si>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</si>
  <si>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</si>
  <si>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</si>
  <si>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</si>
  <si>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</si>
  <si>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</si>
  <si>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</si>
  <si>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</si>
  <si>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</si>
  <si>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</si>
  <si>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</si>
  <si>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</si>
  <si>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</si>
  <si>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</si>
  <si>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</si>
  <si>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</si>
  <si>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</si>
  <si>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</si>
  <si>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</si>
  <si>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</si>
  <si>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</si>
  <si>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</si>
  <si>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</si>
  <si>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</si>
  <si>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</si>
  <si>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</si>
  <si>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</si>
  <si>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</si>
  <si>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</si>
  <si>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</si>
  <si>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</si>
  <si>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</si>
  <si>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</si>
  <si>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</si>
  <si>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</si>
  <si>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</si>
  <si>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</si>
  <si>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</si>
  <si>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</si>
  <si>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</si>
  <si>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</si>
  <si>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</si>
  <si>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</si>
  <si>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</si>
  <si>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</si>
  <si>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</si>
  <si>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</si>
  <si>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</si>
  <si>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</si>
  <si>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</si>
  <si>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</si>
  <si>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</si>
  <si>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</si>
  <si>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</si>
  <si>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</si>
  <si>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</si>
  <si>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</si>
  <si>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</si>
  <si>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</si>
  <si>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</si>
  <si>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</si>
  <si>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</si>
  <si>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</si>
  <si>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</si>
  <si>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</si>
  <si>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</si>
  <si>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</si>
  <si>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</si>
  <si>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</si>
  <si>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</si>
  <si>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</si>
  <si>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</si>
  <si>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</si>
  <si>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</si>
  <si>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</si>
  <si>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</si>
  <si>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</si>
  <si>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</si>
  <si>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</si>
  <si>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</si>
  <si>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</si>
  <si>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</si>
  <si>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</si>
  <si>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</si>
  <si>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</si>
  <si>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</si>
  <si>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</si>
  <si>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</si>
  <si>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</si>
  <si>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</si>
  <si>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</si>
  <si>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</si>
  <si>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</si>
  <si>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</si>
  <si>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</si>
  <si>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</si>
  <si>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</si>
  <si>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</si>
  <si>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</si>
  <si>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</si>
  <si>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</si>
  <si>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</si>
  <si>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</si>
  <si>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</si>
  <si>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</si>
  <si>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</si>
  <si>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</si>
  <si>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</si>
  <si>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</si>
  <si>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</si>
  <si>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</si>
  <si>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</si>
  <si>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</si>
  <si>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</si>
  <si>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</si>
  <si>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</si>
  <si>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</si>
  <si>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</si>
  <si>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</si>
  <si>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</si>
  <si>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</si>
  <si>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</si>
  <si>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</si>
  <si>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</si>
  <si>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</si>
  <si>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</si>
  <si>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</si>
  <si>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</si>
  <si>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</si>
  <si>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</si>
  <si>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</si>
  <si>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</si>
  <si>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</si>
  <si>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</si>
  <si>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</si>
  <si>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</si>
  <si>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</si>
  <si>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</si>
  <si>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</si>
  <si>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</si>
  <si>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</si>
  <si>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</si>
  <si>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</si>
  <si>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</si>
  <si>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</si>
  <si>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</si>
  <si>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</si>
  <si>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</si>
  <si>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</si>
  <si>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</si>
  <si>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</si>
  <si>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</si>
  <si>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</si>
  <si>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</si>
  <si>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</si>
  <si>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</si>
  <si>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</si>
  <si>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</si>
  <si>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</si>
  <si>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</si>
  <si>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</si>
  <si>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</si>
  <si>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</si>
  <si>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</si>
  <si>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</si>
  <si>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</si>
  <si>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</si>
  <si>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</si>
  <si>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</si>
  <si>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</si>
  <si>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</si>
  <si>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</si>
  <si>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</si>
  <si>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</si>
  <si>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</si>
  <si>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</si>
  <si>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</si>
  <si>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</si>
  <si>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</si>
  <si>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</si>
  <si>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</si>
  <si>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</si>
  <si>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</si>
  <si>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</si>
  <si>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</si>
  <si>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</si>
  <si>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</si>
  <si>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</si>
  <si>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</si>
  <si>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</si>
  <si>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</si>
  <si>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</si>
  <si>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</si>
  <si>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</si>
  <si>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</si>
  <si>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</si>
  <si>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</si>
  <si>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</si>
  <si>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</si>
  <si>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</si>
  <si>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</si>
  <si>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</si>
  <si>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</si>
  <si>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</si>
  <si>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</si>
  <si>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</si>
  <si>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</si>
  <si>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</si>
  <si>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</si>
  <si>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</si>
  <si>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</si>
  <si>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</si>
  <si>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</si>
  <si>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</si>
  <si>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</si>
  <si>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</si>
  <si>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</si>
  <si>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</si>
  <si>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</si>
  <si>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</si>
  <si>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</si>
  <si>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</si>
  <si>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</si>
  <si>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</si>
  <si>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</si>
  <si>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</si>
  <si>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</si>
  <si>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</si>
  <si>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</si>
  <si>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</si>
  <si>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</si>
  <si>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</si>
  <si>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</si>
  <si>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</si>
  <si>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</si>
  <si>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</si>
  <si>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</si>
  <si>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</si>
  <si>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</si>
  <si>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</si>
  <si>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</si>
  <si>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</si>
  <si>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</si>
  <si>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</si>
  <si>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</si>
  <si>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</si>
  <si>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</si>
  <si>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</si>
  <si>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</si>
  <si>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</si>
  <si>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</si>
  <si>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</si>
  <si>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</si>
  <si>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</si>
  <si>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</si>
  <si>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</si>
  <si>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</si>
  <si>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</si>
  <si>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</si>
  <si>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</si>
  <si>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</si>
  <si>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</si>
  <si>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</si>
  <si>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</si>
  <si>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</si>
  <si>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</si>
  <si>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</si>
  <si>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</si>
  <si>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</si>
  <si>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</si>
  <si>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</si>
  <si>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</si>
  <si>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</si>
  <si>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</si>
  <si>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</si>
  <si>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</si>
  <si>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</si>
  <si>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</si>
  <si>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</si>
  <si>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</si>
  <si>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</si>
  <si>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</si>
  <si>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</si>
  <si>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</si>
  <si>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</si>
  <si>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</si>
  <si>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</si>
  <si>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</si>
  <si>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</si>
  <si>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</si>
  <si>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</si>
  <si>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</si>
  <si>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</si>
  <si>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</si>
  <si>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</si>
  <si>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</si>
  <si>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</si>
  <si>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</si>
  <si>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</si>
  <si>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</si>
  <si>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</si>
  <si>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</si>
  <si>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</si>
  <si>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</si>
  <si>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</si>
  <si>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</si>
  <si>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</si>
  <si>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</si>
  <si>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</si>
  <si>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</si>
  <si>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</si>
  <si>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</si>
  <si>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</si>
  <si>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</si>
  <si>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</si>
  <si>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</si>
  <si>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</si>
  <si>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</si>
  <si>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</si>
  <si>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</si>
  <si>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</si>
  <si>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</si>
  <si>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</si>
  <si>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</si>
  <si>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</si>
  <si>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</si>
  <si>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</si>
  <si>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</si>
  <si>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</si>
  <si>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</si>
  <si>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</si>
  <si>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</si>
  <si>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</si>
  <si>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</si>
  <si>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</si>
  <si>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</si>
  <si>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</si>
  <si>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</si>
  <si>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</si>
  <si>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</si>
  <si>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</si>
  <si>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</si>
  <si>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</si>
  <si>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</si>
  <si>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</si>
  <si>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</si>
  <si>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</si>
  <si>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</si>
  <si>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</si>
  <si>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</si>
  <si>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</si>
  <si>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</si>
  <si>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</si>
  <si>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</si>
  <si>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</si>
  <si>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</si>
  <si>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</si>
  <si>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</si>
  <si>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</si>
  <si>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</si>
  <si>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</si>
  <si>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</si>
  <si>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</si>
  <si>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</si>
  <si>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</si>
  <si>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</si>
  <si>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</si>
  <si>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</si>
  <si>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</si>
  <si>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</si>
  <si>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</si>
  <si>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</si>
  <si>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</si>
  <si>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</si>
  <si>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</si>
  <si>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</si>
  <si>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</si>
  <si>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</si>
  <si>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</si>
  <si>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</si>
  <si>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</si>
  <si>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</si>
  <si>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</si>
  <si>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</si>
  <si>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</si>
  <si>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</si>
  <si>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</si>
  <si>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</si>
  <si>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</si>
  <si>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</si>
  <si>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</si>
  <si>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</si>
  <si>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</si>
  <si>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</si>
  <si>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</si>
  <si>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</si>
  <si>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</si>
  <si>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</si>
  <si>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</si>
  <si>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</si>
  <si>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</si>
  <si>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</si>
  <si>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</si>
  <si>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</si>
  <si>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</si>
  <si>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</si>
  <si>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</si>
  <si>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</si>
  <si>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</si>
  <si>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</si>
  <si>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</si>
  <si>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</si>
  <si>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</si>
  <si>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</si>
  <si>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</si>
  <si>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</si>
  <si>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</si>
  <si>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</si>
  <si>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</si>
  <si>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</si>
  <si>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</si>
  <si>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</si>
  <si>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</si>
  <si>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</si>
  <si>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</si>
  <si>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</si>
  <si>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</si>
  <si>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</si>
  <si>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</si>
  <si>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</si>
  <si>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</si>
  <si>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</si>
  <si>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</si>
  <si>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</si>
  <si>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</si>
  <si>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</si>
  <si>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</si>
  <si>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</si>
  <si>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</si>
  <si>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</si>
  <si>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</si>
  <si>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</si>
  <si>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</si>
  <si>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</si>
  <si>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</si>
  <si>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</si>
  <si>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</si>
  <si>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</si>
  <si>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</si>
  <si>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</si>
  <si>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</si>
  <si>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</si>
  <si>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</si>
  <si>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</si>
  <si>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</si>
  <si>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</si>
  <si>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</si>
  <si>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</si>
  <si>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</si>
  <si>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</si>
  <si>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</si>
  <si>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</si>
  <si>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</si>
  <si>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</si>
  <si>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</si>
  <si>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</si>
  <si>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</si>
  <si>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</si>
  <si>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</si>
  <si>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</si>
  <si>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</si>
  <si>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</si>
  <si>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</si>
  <si>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</si>
  <si>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</si>
  <si>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</si>
  <si>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</si>
  <si>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</si>
  <si>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</si>
  <si>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</si>
  <si>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</si>
  <si>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</si>
  <si>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</si>
  <si>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</si>
  <si>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</si>
  <si>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</si>
  <si>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</si>
  <si>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</si>
  <si>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</si>
  <si>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</si>
  <si>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</si>
  <si>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</si>
  <si>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</si>
  <si>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</si>
  <si>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</si>
  <si>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</si>
  <si>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</si>
  <si>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</si>
  <si>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</si>
  <si>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</si>
  <si>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</si>
  <si>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</si>
  <si>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</si>
  <si>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</si>
  <si>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</si>
  <si>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</si>
  <si>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</si>
  <si>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</si>
  <si>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</si>
  <si>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</si>
  <si>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</si>
  <si>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</si>
  <si>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</si>
  <si>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</si>
  <si>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</si>
  <si>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</si>
  <si>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</si>
  <si>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</si>
  <si>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</si>
  <si>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</si>
  <si>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</si>
  <si>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</si>
  <si>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</si>
  <si>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</si>
  <si>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</si>
  <si>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</si>
  <si>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</si>
  <si>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</si>
  <si>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</si>
  <si>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</si>
  <si>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</si>
  <si>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</si>
  <si>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</si>
  <si>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</si>
  <si>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</si>
  <si>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</si>
  <si>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</si>
  <si>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</si>
  <si>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</si>
  <si>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</si>
  <si>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</si>
  <si>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</si>
  <si>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</si>
  <si>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</si>
  <si>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</si>
  <si>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</si>
  <si>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</si>
  <si>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</si>
  <si>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</si>
  <si>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</si>
  <si>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</si>
  <si>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</si>
  <si>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</si>
  <si>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</si>
  <si>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</si>
  <si>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</si>
  <si>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</si>
  <si>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</si>
  <si>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</si>
  <si>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</si>
  <si>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</si>
  <si>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</si>
  <si>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</si>
  <si>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</si>
  <si>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</si>
  <si>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</si>
  <si>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</si>
  <si>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</si>
  <si>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</si>
  <si>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</si>
  <si>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</si>
  <si>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</si>
  <si>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</si>
  <si>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</si>
  <si>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</si>
  <si>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</si>
  <si>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</si>
  <si>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</si>
  <si>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</si>
  <si>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</si>
  <si>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</si>
  <si>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</si>
  <si>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</si>
  <si>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</si>
  <si>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</si>
  <si>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</si>
  <si>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</si>
  <si>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</si>
  <si>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</si>
  <si>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</si>
  <si>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</si>
  <si>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</si>
  <si>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</si>
  <si>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</si>
  <si>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</si>
  <si>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</si>
  <si>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</si>
  <si>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</si>
  <si>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</si>
  <si>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</si>
  <si>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</si>
  <si>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</si>
  <si>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</si>
  <si>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</si>
  <si>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</si>
  <si>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</si>
  <si>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</si>
  <si>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</si>
  <si>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</si>
  <si>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</si>
  <si>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</si>
  <si>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</si>
  <si>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</si>
  <si>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</si>
  <si>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</si>
  <si>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</si>
  <si>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</si>
  <si>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</si>
  <si>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</si>
  <si>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</si>
  <si>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</si>
  <si>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</si>
  <si>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</si>
  <si>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</si>
  <si>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</si>
  <si>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</si>
  <si>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</si>
  <si>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</si>
  <si>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</si>
  <si>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</si>
  <si>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</si>
  <si>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</si>
  <si>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</si>
  <si>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</si>
  <si>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</si>
  <si>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</si>
  <si>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</si>
  <si>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</si>
  <si>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</si>
  <si>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</si>
  <si>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</si>
  <si>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</si>
  <si>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</si>
  <si>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</si>
  <si>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</si>
  <si>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</si>
  <si>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</si>
  <si>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</si>
  <si>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</si>
  <si>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</si>
  <si>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</si>
  <si>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</si>
  <si>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</si>
  <si>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</si>
  <si>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</si>
  <si>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</si>
  <si>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</si>
  <si>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</si>
  <si>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</si>
  <si>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</si>
  <si>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</si>
  <si>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</si>
  <si>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</si>
  <si>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</si>
  <si>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</si>
  <si>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</si>
  <si>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</si>
  <si>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</si>
  <si>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</si>
  <si>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</si>
  <si>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</si>
  <si>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</si>
  <si>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</si>
  <si>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</si>
  <si>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</si>
  <si>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</si>
  <si>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</si>
  <si>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</si>
  <si>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</si>
  <si>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</si>
  <si>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</si>
  <si>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</si>
  <si>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</si>
  <si>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</si>
  <si>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</si>
  <si>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</si>
  <si>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</si>
  <si>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</si>
  <si>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</si>
  <si>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</si>
  <si>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</si>
  <si>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</si>
  <si>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</si>
  <si>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</si>
  <si>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</si>
  <si>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</si>
  <si>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</si>
  <si>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</si>
  <si>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</si>
  <si>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</si>
  <si>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</si>
  <si>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</si>
  <si>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</si>
  <si>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</si>
  <si>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</si>
  <si>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</si>
  <si>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</si>
  <si>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</si>
  <si>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</si>
  <si>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</si>
  <si>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</si>
  <si>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</si>
  <si>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</si>
  <si>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</si>
  <si>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</si>
  <si>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</si>
  <si>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</si>
  <si>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</si>
  <si>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</si>
  <si>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</si>
  <si>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</si>
  <si>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</si>
  <si>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</si>
  <si>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</si>
  <si>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</si>
  <si>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</si>
  <si>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</si>
  <si>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</si>
  <si>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</si>
  <si>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</si>
  <si>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</si>
  <si>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</si>
  <si>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</si>
  <si>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</si>
  <si>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</si>
  <si>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</si>
  <si>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</si>
  <si>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</si>
  <si>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</si>
  <si>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</si>
  <si>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</si>
  <si>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</si>
  <si>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</si>
  <si>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</si>
  <si>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</si>
  <si>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</si>
  <si>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</si>
  <si>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</si>
  <si>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</si>
  <si>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</si>
  <si>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</si>
  <si>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</si>
  <si>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</si>
  <si>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</si>
  <si>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</si>
  <si>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</si>
  <si>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</si>
  <si>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</si>
  <si>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</si>
  <si>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</si>
  <si>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</si>
  <si>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</si>
  <si>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</si>
  <si>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</si>
  <si>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</si>
  <si>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</si>
  <si>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</si>
  <si>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</si>
  <si>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</si>
  <si>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</si>
  <si>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</si>
  <si>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</si>
  <si>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</si>
  <si>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</si>
  <si>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</si>
  <si>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</si>
  <si>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</si>
  <si>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</si>
  <si>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</si>
  <si>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</si>
  <si>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</si>
  <si>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</si>
  <si>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</si>
  <si>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</si>
  <si>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</si>
  <si>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</si>
  <si>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</si>
  <si>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</si>
  <si>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</si>
  <si>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</si>
  <si>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</si>
  <si>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</si>
  <si>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</si>
  <si>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</si>
  <si>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</si>
  <si>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</si>
  <si>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</si>
  <si>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</si>
  <si>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</si>
  <si>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</si>
  <si>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</si>
  <si>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</si>
  <si>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</si>
  <si>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</si>
  <si>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</si>
  <si>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</si>
  <si>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</si>
  <si>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</si>
  <si>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</si>
  <si>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</si>
  <si>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</si>
  <si>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</si>
  <si>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</si>
  <si>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</si>
  <si>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</si>
  <si>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</si>
  <si>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</si>
  <si>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</si>
  <si>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</si>
  <si>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</si>
  <si>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</si>
  <si>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</si>
  <si>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</si>
  <si>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</si>
  <si>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</si>
  <si>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</si>
  <si>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</si>
  <si>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</si>
  <si>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</si>
  <si>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</si>
  <si>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</si>
  <si>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</si>
  <si>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</si>
  <si>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</si>
  <si>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</si>
  <si>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</si>
  <si>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</si>
  <si>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</si>
  <si>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</si>
  <si>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</si>
  <si>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</si>
  <si>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</si>
  <si>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</si>
  <si>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</si>
  <si>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</si>
  <si>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</si>
  <si>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</si>
  <si>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</si>
  <si>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</si>
  <si>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</si>
  <si>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</si>
  <si>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</si>
  <si>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</si>
  <si>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</si>
  <si>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</si>
  <si>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</si>
  <si>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</si>
  <si>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</si>
  <si>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</si>
  <si>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</si>
  <si>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</si>
  <si>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</si>
  <si>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</si>
  <si>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</si>
  <si>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</si>
  <si>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</si>
  <si>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</si>
  <si>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</si>
  <si>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</si>
  <si>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</si>
  <si>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</si>
  <si>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</si>
  <si>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</si>
  <si>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</si>
  <si>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</si>
  <si>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</si>
  <si>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</si>
  <si>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</si>
  <si>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</si>
  <si>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</si>
  <si>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</si>
  <si>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</si>
  <si>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</si>
  <si>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</si>
  <si>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</si>
  <si>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</si>
  <si>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</si>
  <si>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</si>
  <si>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</si>
  <si>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</si>
  <si>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</si>
  <si>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</si>
  <si>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</si>
  <si>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</si>
  <si>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</si>
  <si>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</si>
  <si>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</si>
  <si>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</si>
  <si>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</si>
  <si>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</si>
  <si>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</si>
  <si>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</si>
  <si>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</si>
  <si>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</si>
  <si>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</si>
  <si>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</si>
  <si>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</si>
  <si>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</si>
  <si>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</si>
  <si>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</si>
  <si>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</si>
  <si>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</si>
  <si>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</si>
  <si>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</si>
  <si>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</si>
  <si>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</si>
  <si>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</si>
  <si>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</si>
  <si>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</si>
  <si>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</si>
  <si>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</si>
  <si>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</si>
  <si>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</si>
  <si>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</si>
  <si>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</si>
  <si>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</si>
  <si>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</si>
  <si>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</si>
  <si>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</si>
  <si>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</si>
  <si>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</si>
  <si>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</si>
  <si>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</si>
  <si>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</si>
  <si>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</si>
  <si>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</si>
  <si>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</si>
  <si>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</si>
  <si>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</si>
  <si>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</si>
  <si>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</si>
  <si>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</si>
  <si>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</si>
  <si>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</si>
  <si>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</si>
  <si>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</si>
  <si>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</si>
  <si>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</si>
  <si>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</si>
  <si>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</si>
  <si>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</si>
  <si>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</si>
  <si>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</si>
  <si>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</si>
  <si>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</si>
  <si>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</si>
  <si>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</si>
  <si>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</si>
  <si>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</si>
  <si>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</si>
  <si>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</si>
  <si>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</si>
  <si>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</si>
  <si>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</si>
  <si>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</si>
  <si>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</si>
  <si>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</si>
  <si>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</si>
  <si>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</si>
  <si>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</si>
  <si>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</si>
  <si>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</si>
  <si>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</si>
  <si>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</si>
  <si>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</si>
  <si>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</si>
  <si>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</si>
  <si>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</si>
  <si>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</si>
  <si>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</si>
  <si>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</si>
  <si>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</si>
  <si>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</si>
  <si>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</si>
  <si>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</si>
  <si>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</si>
  <si>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</si>
  <si>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</si>
  <si>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</si>
  <si>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</si>
  <si>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</si>
  <si>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</si>
  <si>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</si>
  <si>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</si>
  <si>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</si>
  <si>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</si>
  <si>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</si>
  <si>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</si>
  <si>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</si>
  <si>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</si>
  <si>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</si>
  <si>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</si>
  <si>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</si>
  <si>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</si>
  <si>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</si>
  <si>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</si>
  <si>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</si>
  <si>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</si>
  <si>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</si>
  <si>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</si>
  <si>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</si>
  <si>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</si>
  <si>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</si>
  <si>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</si>
  <si>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</si>
  <si>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</si>
  <si>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</si>
  <si>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</si>
  <si>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</si>
  <si>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</si>
  <si>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</si>
  <si>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</si>
  <si>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</si>
  <si>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</si>
  <si>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</si>
  <si>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</si>
  <si>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</si>
  <si>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</si>
  <si>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</si>
  <si>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</si>
  <si>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</si>
  <si>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</si>
  <si>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</si>
  <si>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</si>
  <si>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</si>
  <si>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</si>
  <si>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</si>
  <si>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</si>
  <si>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</si>
  <si>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</si>
  <si>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</si>
  <si>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</si>
  <si>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</si>
  <si>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</si>
  <si>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</si>
  <si>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</si>
  <si>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</si>
  <si>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</si>
  <si>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</si>
  <si>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</si>
  <si>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</si>
  <si>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</si>
  <si>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</si>
  <si>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</si>
  <si>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</si>
  <si>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</si>
  <si>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</si>
  <si>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</si>
  <si>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</si>
  <si>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</si>
  <si>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</si>
  <si>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</si>
  <si>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</si>
  <si>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</si>
  <si>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</si>
  <si>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</si>
  <si>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</si>
  <si>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</si>
  <si>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</si>
  <si>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</si>
  <si>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</si>
  <si>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</si>
  <si>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</si>
  <si>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</si>
  <si>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</si>
  <si>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</si>
  <si>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</si>
  <si>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</si>
  <si>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</si>
  <si>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</si>
  <si>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</si>
  <si>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</si>
  <si>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</si>
  <si>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</si>
  <si>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</si>
  <si>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</si>
  <si>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</si>
  <si>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</si>
  <si>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</si>
  <si>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</si>
  <si>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</si>
  <si>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</si>
  <si>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</si>
  <si>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</si>
  <si>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</si>
  <si>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</si>
  <si>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</si>
  <si>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</si>
  <si>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</si>
  <si>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</si>
  <si>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</si>
  <si>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</si>
  <si>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</si>
  <si>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</si>
  <si>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</si>
  <si>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</si>
  <si>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</si>
  <si>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</si>
  <si>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</si>
  <si>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</si>
  <si>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</si>
  <si>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</si>
  <si>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</si>
  <si>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</si>
  <si>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</si>
  <si>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</si>
  <si>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</si>
  <si>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</si>
  <si>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</si>
  <si>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</si>
  <si>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</si>
  <si>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</si>
  <si>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</si>
  <si>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</si>
  <si>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</si>
  <si>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</si>
  <si>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</si>
  <si>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</si>
  <si>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</si>
  <si>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</si>
  <si>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</si>
  <si>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</si>
  <si>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</si>
  <si>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</si>
  <si>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</si>
  <si>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</si>
  <si>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</si>
  <si>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</si>
  <si>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</si>
  <si>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</si>
  <si>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</si>
  <si>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</si>
  <si>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</si>
  <si>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</si>
  <si>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</si>
  <si>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</si>
  <si>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</si>
  <si>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</si>
  <si>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</si>
  <si>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</si>
  <si>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</si>
  <si>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</si>
  <si>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</si>
  <si>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</si>
  <si>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</si>
  <si>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</si>
  <si>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</si>
  <si>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</si>
  <si>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</si>
  <si>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</si>
  <si>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</si>
  <si>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</si>
  <si>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</si>
  <si>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</si>
  <si>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</si>
  <si>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</si>
  <si>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</si>
  <si>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</si>
  <si>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</si>
  <si>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</si>
  <si>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</si>
  <si>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</si>
  <si>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</si>
  <si>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</si>
  <si>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</si>
  <si>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</si>
  <si>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</si>
  <si>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</si>
  <si>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</si>
  <si>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</si>
  <si>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</si>
  <si>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</si>
  <si>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</si>
  <si>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</si>
  <si>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</si>
  <si>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</si>
  <si>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</si>
  <si>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</si>
  <si>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</si>
  <si>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</si>
  <si>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</si>
  <si>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</si>
  <si>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</si>
  <si>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</si>
  <si>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</si>
  <si>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</si>
  <si>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</si>
  <si>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</si>
  <si>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</si>
  <si>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</si>
  <si>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</si>
  <si>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</si>
  <si>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</si>
  <si>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</si>
  <si>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</si>
  <si>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</si>
  <si>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</si>
  <si>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</si>
  <si>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</si>
  <si>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</si>
  <si>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</si>
  <si>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</si>
  <si>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</si>
  <si>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</si>
  <si>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</si>
  <si>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</si>
  <si>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</si>
  <si>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</si>
  <si>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</si>
  <si>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</si>
  <si>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</si>
  <si>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</si>
  <si>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</si>
  <si>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</si>
  <si>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</si>
  <si>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</si>
  <si>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</si>
  <si>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</si>
  <si>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</si>
  <si>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</si>
  <si>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</si>
  <si>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</si>
  <si>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</si>
  <si>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</si>
  <si>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</si>
  <si>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</si>
  <si>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</si>
  <si>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</si>
  <si>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</si>
  <si>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</si>
  <si>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</si>
  <si>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</si>
  <si>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</si>
  <si>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</si>
  <si>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</si>
  <si>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</si>
  <si>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</si>
  <si>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</si>
  <si>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</si>
  <si>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</si>
  <si>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</si>
  <si>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</si>
  <si>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</si>
  <si>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</si>
  <si>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</si>
  <si>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</si>
  <si>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</si>
  <si>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</si>
  <si>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</si>
  <si>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</si>
  <si>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</si>
  <si>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</si>
  <si>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</si>
  <si>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</si>
  <si>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</si>
  <si>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</si>
  <si>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</si>
  <si>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</si>
  <si>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</si>
  <si>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</si>
  <si>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</si>
  <si>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</si>
  <si>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</si>
  <si>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</si>
  <si>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</si>
  <si>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</si>
  <si>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</si>
  <si>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</si>
  <si>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</si>
  <si>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</si>
  <si>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</si>
  <si>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</si>
  <si>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</si>
  <si>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</si>
  <si>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</si>
  <si>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</si>
  <si>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</si>
  <si>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</si>
  <si>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</si>
  <si>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</si>
  <si>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</si>
  <si>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</si>
  <si>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</si>
  <si>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</si>
  <si>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</si>
  <si>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</si>
  <si>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</si>
  <si>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</si>
  <si>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</si>
  <si>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</si>
  <si>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</si>
  <si>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</si>
  <si>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</si>
  <si>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</si>
  <si>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</si>
  <si>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</si>
  <si>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</si>
  <si>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</si>
  <si>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</si>
  <si>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</si>
  <si>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</si>
  <si>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</si>
  <si>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</si>
  <si>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</si>
  <si>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</si>
  <si>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</si>
  <si>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</si>
  <si>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</si>
  <si>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</si>
  <si>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</si>
  <si>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</si>
  <si>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</si>
  <si>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</si>
  <si>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</si>
  <si>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</si>
  <si>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</si>
  <si>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</si>
  <si>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</si>
  <si>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</si>
  <si>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</si>
  <si>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</si>
  <si>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</si>
  <si>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</si>
  <si>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</si>
  <si>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</si>
  <si>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</si>
  <si>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</si>
  <si>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</si>
  <si>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</si>
  <si>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</si>
  <si>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</si>
  <si>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</si>
  <si>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</si>
  <si>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</si>
  <si>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</si>
  <si>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</si>
  <si>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</si>
  <si>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</si>
  <si>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</si>
  <si>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</si>
  <si>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</si>
  <si>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</si>
  <si>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</si>
  <si>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</si>
  <si>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</si>
  <si>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</si>
  <si>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</si>
  <si>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</si>
  <si>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</si>
  <si>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</si>
  <si>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</si>
  <si>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</si>
  <si>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</si>
  <si>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</si>
  <si>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</si>
  <si>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</si>
  <si>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</si>
  <si>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</si>
  <si>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</si>
  <si>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</si>
  <si>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</si>
  <si>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</si>
  <si>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</si>
  <si>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</si>
  <si>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</si>
  <si>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</si>
  <si>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</si>
  <si>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</si>
  <si>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</si>
  <si>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</si>
  <si>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</si>
  <si>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</si>
  <si>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</si>
  <si>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</si>
  <si>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</si>
  <si>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</si>
  <si>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</si>
  <si>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</si>
  <si>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</si>
  <si>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</si>
  <si>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</si>
  <si>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</si>
  <si>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</si>
  <si>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</si>
  <si>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</si>
  <si>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</si>
  <si>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</si>
  <si>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</si>
  <si>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</si>
  <si>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</si>
  <si>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</si>
  <si>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</si>
  <si>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</si>
  <si>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</si>
  <si>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</si>
  <si>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</si>
  <si>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</si>
  <si>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</si>
  <si>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</si>
  <si>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</si>
  <si>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</si>
  <si>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</si>
  <si>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</si>
  <si>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</si>
  <si>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</si>
  <si>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</si>
  <si>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</si>
  <si>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</si>
  <si>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</si>
  <si>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</si>
  <si>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</si>
  <si>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</si>
  <si>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</si>
  <si>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</si>
  <si>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</si>
  <si>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</si>
  <si>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</si>
  <si>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</si>
  <si>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</si>
  <si>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</si>
  <si>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</si>
  <si>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</si>
  <si>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</si>
  <si>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</si>
  <si>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</si>
  <si>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</si>
  <si>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</si>
  <si>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</si>
  <si>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</si>
  <si>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</si>
  <si>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</si>
  <si>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</si>
  <si>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</si>
  <si>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</si>
  <si>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</si>
  <si>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</si>
  <si>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</si>
  <si>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</si>
  <si>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</si>
  <si>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</si>
  <si>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</si>
  <si>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</si>
  <si>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</si>
  <si>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</si>
  <si>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</si>
  <si>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</si>
  <si>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</si>
  <si>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</si>
  <si>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</si>
  <si>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</si>
  <si>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</si>
  <si>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</si>
  <si>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</si>
  <si>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</si>
  <si>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</si>
  <si>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</si>
  <si>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</si>
  <si>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</si>
  <si>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</si>
  <si>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</si>
  <si>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</si>
  <si>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</si>
  <si>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</si>
  <si>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</si>
  <si>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</si>
  <si>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</si>
  <si>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</si>
  <si>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</si>
  <si>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</si>
  <si>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</si>
  <si>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</si>
  <si>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</si>
  <si>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</si>
  <si>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</si>
  <si>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</si>
  <si>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</si>
  <si>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</si>
  <si>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</si>
  <si>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</si>
  <si>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</si>
  <si>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</si>
  <si>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</si>
  <si>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</si>
  <si>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</si>
  <si>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</si>
  <si>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</si>
  <si>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</si>
  <si>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</si>
  <si>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</si>
  <si>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</si>
  <si>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</si>
  <si>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</si>
  <si>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</si>
  <si>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</si>
  <si>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</si>
  <si>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</si>
  <si>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</si>
  <si>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</si>
  <si>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</si>
  <si>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</si>
  <si>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</si>
  <si>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</si>
  <si>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</si>
  <si>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</si>
  <si>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</si>
  <si>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</si>
  <si>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</si>
  <si>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</si>
  <si>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</si>
  <si>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</si>
  <si>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</si>
  <si>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</si>
  <si>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</si>
  <si>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</si>
  <si>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</si>
  <si>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</si>
  <si>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</si>
  <si>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</si>
  <si>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</si>
  <si>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</si>
  <si>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</si>
  <si>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</si>
  <si>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</si>
  <si>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</si>
  <si>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</si>
  <si>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</si>
  <si>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</si>
  <si>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</si>
  <si>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</si>
  <si>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</si>
  <si>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</si>
  <si>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</si>
  <si>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</si>
  <si>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</si>
  <si>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</si>
  <si>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</si>
  <si>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</si>
  <si>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</si>
  <si>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</si>
  <si>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</si>
  <si>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</si>
  <si>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</si>
  <si>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</si>
  <si>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</si>
  <si>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</si>
  <si>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</si>
  <si>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</si>
  <si>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</si>
  <si>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</si>
  <si>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</si>
  <si>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</si>
  <si>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</si>
  <si>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</si>
  <si>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</si>
  <si>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</si>
  <si>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</si>
  <si>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</si>
  <si>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</si>
  <si>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</si>
  <si>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</si>
  <si>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</si>
  <si>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</si>
  <si>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</si>
  <si>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</si>
  <si>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</si>
  <si>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</si>
  <si>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</si>
  <si>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</si>
  <si>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</si>
  <si>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</si>
  <si>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</si>
  <si>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</si>
  <si>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</si>
  <si>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</si>
  <si>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</si>
  <si>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</si>
  <si>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</si>
  <si>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</si>
  <si>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</si>
  <si>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</si>
  <si>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</si>
  <si>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</si>
  <si>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</si>
  <si>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</si>
  <si>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</si>
  <si>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</si>
  <si>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</si>
  <si>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</si>
  <si>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</si>
  <si>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</si>
  <si>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</si>
  <si>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</si>
  <si>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</si>
  <si>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</si>
  <si>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</si>
  <si>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</si>
  <si>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</si>
  <si>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</si>
  <si>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</si>
  <si>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</si>
  <si>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</si>
  <si>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</si>
  <si>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</si>
  <si>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</si>
  <si>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</si>
  <si>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</si>
  <si>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</si>
  <si>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</si>
  <si>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</si>
  <si>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</si>
  <si>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</si>
  <si>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</si>
  <si>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</si>
  <si>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</si>
  <si>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</si>
  <si>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</si>
  <si>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</si>
  <si>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</si>
  <si>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</si>
  <si>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</si>
  <si>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</si>
  <si>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</si>
  <si>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</si>
  <si>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</si>
  <si>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</si>
  <si>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</si>
  <si>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</si>
  <si>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</si>
  <si>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</si>
  <si>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</si>
  <si>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</si>
  <si>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</si>
  <si>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</si>
  <si>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</si>
  <si>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</si>
  <si>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</si>
  <si>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</si>
  <si>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</si>
  <si>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</si>
  <si>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</si>
  <si>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</si>
  <si>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</si>
  <si>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</si>
  <si>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</si>
  <si>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</si>
  <si>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</si>
  <si>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</si>
  <si>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</si>
  <si>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</si>
  <si>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</si>
  <si>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</si>
  <si>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</si>
  <si>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</si>
  <si>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</si>
  <si>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</si>
  <si>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</si>
  <si>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</si>
  <si>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</si>
  <si>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</si>
  <si>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</si>
  <si>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</si>
  <si>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</si>
  <si>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</si>
  <si>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</si>
  <si>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</si>
  <si>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</si>
  <si>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</si>
  <si>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</si>
  <si>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</si>
  <si>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</si>
  <si>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</si>
  <si>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</si>
  <si>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</si>
  <si>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</si>
  <si>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</si>
  <si>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</si>
  <si>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</si>
  <si>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</si>
  <si>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</si>
  <si>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</si>
  <si>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</si>
  <si>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</si>
  <si>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</si>
  <si>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</si>
  <si>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</si>
  <si>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</si>
  <si>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</si>
  <si>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</si>
  <si>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</si>
  <si>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</si>
  <si>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</si>
  <si>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</si>
  <si>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</si>
  <si>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</si>
  <si>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</si>
  <si>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</si>
  <si>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</si>
  <si>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</si>
  <si>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</si>
  <si>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</si>
  <si>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</si>
  <si>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</si>
  <si>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</si>
  <si>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</si>
  <si>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</si>
  <si>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</si>
  <si>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</si>
  <si>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</si>
  <si>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</si>
  <si>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</si>
  <si>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</si>
  <si>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</si>
  <si>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</si>
  <si>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</si>
  <si>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</si>
  <si>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</si>
  <si>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</si>
  <si>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</si>
  <si>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</si>
  <si>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</si>
  <si>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</si>
  <si>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</si>
  <si>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</si>
  <si>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</si>
  <si>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</si>
  <si>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</si>
  <si>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</si>
  <si>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</si>
  <si>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</si>
  <si>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</si>
  <si>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</si>
  <si>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</si>
  <si>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</si>
  <si>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</si>
  <si>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</si>
  <si>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</si>
  <si>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</si>
  <si>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</si>
  <si>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</si>
  <si>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</si>
  <si>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</si>
  <si>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</si>
  <si>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</si>
  <si>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</si>
  <si>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</si>
  <si>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</si>
  <si>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</si>
  <si>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</si>
  <si>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</si>
  <si>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</si>
  <si>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</si>
  <si>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</si>
  <si>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</si>
  <si>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</si>
  <si>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</si>
  <si>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</si>
  <si>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</si>
  <si>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</si>
  <si>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</si>
  <si>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</si>
  <si>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</si>
  <si>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</si>
  <si>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</si>
  <si>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</si>
  <si>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</si>
  <si>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</si>
  <si>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</si>
  <si>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</si>
  <si>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</si>
  <si>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</si>
  <si>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</si>
  <si>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</si>
  <si>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</si>
  <si>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</si>
  <si>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</si>
  <si>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</si>
  <si>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</si>
  <si>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</si>
  <si>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</si>
  <si>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</si>
  <si>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</si>
  <si>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</si>
  <si>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</si>
  <si>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</si>
  <si>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</si>
  <si>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</si>
  <si>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</si>
  <si>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</si>
  <si>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</si>
  <si>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</si>
  <si>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</si>
  <si>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</si>
  <si>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</si>
  <si>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</si>
  <si>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</si>
  <si>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</si>
  <si>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</si>
  <si>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</si>
  <si>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</si>
  <si>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</si>
  <si>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</si>
  <si>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</si>
  <si>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</si>
  <si>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</si>
  <si>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</si>
  <si>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</si>
  <si>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</si>
  <si>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</si>
  <si>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</si>
  <si>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</si>
  <si>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</si>
  <si>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</si>
  <si>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</si>
  <si>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</si>
  <si>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</si>
  <si>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</si>
  <si>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</si>
  <si>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</si>
  <si>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</si>
  <si>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</si>
  <si>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</si>
  <si>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</si>
  <si>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</si>
  <si>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</si>
  <si>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</si>
  <si>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</si>
  <si>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</si>
  <si>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</si>
  <si>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</si>
  <si>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</si>
  <si>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</si>
  <si>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</si>
  <si>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</si>
  <si>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</si>
  <si>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</si>
  <si>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</si>
  <si>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</si>
  <si>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</si>
  <si>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</si>
  <si>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</si>
  <si>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</si>
  <si>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</si>
  <si>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</si>
  <si>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</si>
  <si>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</si>
  <si>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</si>
  <si>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</si>
  <si>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</si>
  <si>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</si>
  <si>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</si>
  <si>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</si>
  <si>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</si>
  <si>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</si>
  <si>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</si>
  <si>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</si>
  <si>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</si>
  <si>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</si>
  <si>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</si>
  <si>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</si>
  <si>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</si>
  <si>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</si>
  <si>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</si>
  <si>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</si>
  <si>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</si>
  <si>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</si>
  <si>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</si>
  <si>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</si>
  <si>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</si>
  <si>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</si>
  <si>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</si>
  <si>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</si>
  <si>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</si>
  <si>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</si>
  <si>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</si>
  <si>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</si>
  <si>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</si>
  <si>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</si>
  <si>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</si>
  <si>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</si>
  <si>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</si>
  <si>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</si>
  <si>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</si>
  <si>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</si>
  <si>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</si>
  <si>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</si>
  <si>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</si>
  <si>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</si>
  <si>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</si>
  <si>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</si>
  <si>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</si>
  <si>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</si>
  <si>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</si>
  <si>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</si>
  <si>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</si>
  <si>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</si>
  <si>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</si>
  <si>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</si>
  <si>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</si>
  <si>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</si>
  <si>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</si>
  <si>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</si>
  <si>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</si>
  <si>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</si>
  <si>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</si>
  <si>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</si>
  <si>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</si>
  <si>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</si>
  <si>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</si>
  <si>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</si>
  <si>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</si>
  <si>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</si>
  <si>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</si>
  <si>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</si>
  <si>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</si>
  <si>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</si>
  <si>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</si>
  <si>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</si>
  <si>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</si>
  <si>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</si>
  <si>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</si>
  <si>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</si>
  <si>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</si>
  <si>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</si>
  <si>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</si>
  <si>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</si>
  <si>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</si>
  <si>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</si>
  <si>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</si>
  <si>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</si>
  <si>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</si>
  <si>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</si>
  <si>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</si>
  <si>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</si>
  <si>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</si>
  <si>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</si>
  <si>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</si>
  <si>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</si>
  <si>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</si>
  <si>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</si>
  <si>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</si>
  <si>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</si>
  <si>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</si>
  <si>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</si>
  <si>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</si>
  <si>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</si>
  <si>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</si>
  <si>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</si>
  <si>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</si>
  <si>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</si>
  <si>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</si>
  <si>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</si>
  <si>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</si>
  <si>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</si>
  <si>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</si>
  <si>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</si>
  <si>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</si>
  <si>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</si>
  <si>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</si>
  <si>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</si>
  <si>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</si>
  <si>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</si>
  <si>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</si>
  <si>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</si>
  <si>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</si>
  <si>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</si>
  <si>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</si>
  <si>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</si>
  <si>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</si>
  <si>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</si>
  <si>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</si>
  <si>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</si>
  <si>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</si>
  <si>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</si>
  <si>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</si>
  <si>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</si>
  <si>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</si>
  <si>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</si>
  <si>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</si>
  <si>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</si>
  <si>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</si>
  <si>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</si>
  <si>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</si>
  <si>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</si>
  <si>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</si>
  <si>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</si>
  <si>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</si>
  <si>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</si>
  <si>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</si>
  <si>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</si>
  <si>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</si>
  <si>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</si>
  <si>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</si>
  <si>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</si>
  <si>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</si>
  <si>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</si>
  <si>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</si>
  <si>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</si>
  <si>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</si>
  <si>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</si>
  <si>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</si>
  <si>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</si>
  <si>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</si>
  <si>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</si>
  <si>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</si>
  <si>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</si>
  <si>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</si>
  <si>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</si>
  <si>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</si>
  <si>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</si>
  <si>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</si>
  <si>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</si>
  <si>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</si>
  <si>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</si>
  <si>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</si>
  <si>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</si>
  <si>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</si>
  <si>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</si>
  <si>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</si>
  <si>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</si>
  <si>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</si>
  <si>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</si>
  <si>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</si>
  <si>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</si>
  <si>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</si>
  <si>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</si>
  <si>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</si>
  <si>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</si>
  <si>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</si>
  <si>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</si>
  <si>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</si>
  <si>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</si>
  <si>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</si>
  <si>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</si>
  <si>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</si>
  <si>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</si>
  <si>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</si>
  <si>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</si>
  <si>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</si>
  <si>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</si>
  <si>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</si>
  <si>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</si>
  <si>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</si>
  <si>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</si>
  <si>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</si>
  <si>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</si>
  <si>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</si>
  <si>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</si>
  <si>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</si>
  <si>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</si>
  <si>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</si>
  <si>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</si>
  <si>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</si>
  <si>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</si>
  <si>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</si>
  <si>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</si>
  <si>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</si>
  <si>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</si>
  <si>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</si>
  <si>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</si>
  <si>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</si>
  <si>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</si>
  <si>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</si>
  <si>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</si>
  <si>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</si>
  <si>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</si>
  <si>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</si>
  <si>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</si>
  <si>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</si>
  <si>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</si>
  <si>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</si>
  <si>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</si>
  <si>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</si>
  <si>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</si>
  <si>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</si>
  <si>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</si>
  <si>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</si>
  <si>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</si>
  <si>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</si>
  <si>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</si>
  <si>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</si>
  <si>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</si>
  <si>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</si>
  <si>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</si>
  <si>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</si>
  <si>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</si>
  <si>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</si>
  <si>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</si>
  <si>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</si>
  <si>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</si>
  <si>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</si>
  <si>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</si>
  <si>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</si>
  <si>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</si>
  <si>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</si>
  <si>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</si>
  <si>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</si>
  <si>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</si>
  <si>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</si>
  <si>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</si>
  <si>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</si>
  <si>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</si>
  <si>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</si>
  <si>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</si>
  <si>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</si>
  <si>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</si>
  <si>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</si>
  <si>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</si>
  <si>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</si>
  <si>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</si>
  <si>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</si>
  <si>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</si>
  <si>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</si>
  <si>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</si>
  <si>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</si>
  <si>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</si>
  <si>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</si>
  <si>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</si>
  <si>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</si>
  <si>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</si>
  <si>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</si>
  <si>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</si>
  <si>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</si>
  <si>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</si>
  <si>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</si>
  <si>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</si>
  <si>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</si>
  <si>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</si>
  <si>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</si>
  <si>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</si>
  <si>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</si>
  <si>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</si>
  <si>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</si>
  <si>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</si>
  <si>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</si>
  <si>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</si>
  <si>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</si>
  <si>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</si>
  <si>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</si>
  <si>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</si>
  <si>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</si>
  <si>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</si>
  <si>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</si>
  <si>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</si>
  <si>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</si>
  <si>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</si>
  <si>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</si>
  <si>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</si>
  <si>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</si>
  <si>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</si>
  <si>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</si>
  <si>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</si>
  <si>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</si>
  <si>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</si>
  <si>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</si>
  <si>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</si>
  <si>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</si>
  <si>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</si>
  <si>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</si>
  <si>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</si>
  <si>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</si>
  <si>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</si>
  <si>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</si>
  <si>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</si>
  <si>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</si>
  <si>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</si>
  <si>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</si>
  <si>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</si>
  <si>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</si>
  <si>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</si>
  <si>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</si>
  <si>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</si>
  <si>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</si>
  <si>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</si>
  <si>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</si>
  <si>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</si>
  <si>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</si>
  <si>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</si>
  <si>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</si>
  <si>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</si>
  <si>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</si>
  <si>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</si>
  <si>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</si>
  <si>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</si>
  <si>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</si>
  <si>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</si>
  <si>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</si>
  <si>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</si>
  <si>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</si>
  <si>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</si>
  <si>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</si>
  <si>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</si>
  <si>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</si>
  <si>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</si>
  <si>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</si>
  <si>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</si>
  <si>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</si>
  <si>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</si>
  <si>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</si>
  <si>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</si>
  <si>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</si>
  <si>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</si>
  <si>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</si>
  <si>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</si>
  <si>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</si>
  <si>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</si>
  <si>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</si>
  <si>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</si>
  <si>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</si>
  <si>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</si>
  <si>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</si>
  <si>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</si>
  <si>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</si>
  <si>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</si>
  <si>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</si>
  <si>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</si>
  <si>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</si>
  <si>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</si>
  <si>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</si>
  <si>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</si>
  <si>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</si>
  <si>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</si>
  <si>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</si>
  <si>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</si>
  <si>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</si>
  <si>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</si>
  <si>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</si>
  <si>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</si>
  <si>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</si>
  <si>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</si>
  <si>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</si>
  <si>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</si>
  <si>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</si>
  <si>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</si>
  <si>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</si>
  <si>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</si>
  <si>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</si>
  <si>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</si>
  <si>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</si>
  <si>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</si>
  <si>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</si>
  <si>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</si>
  <si>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</si>
  <si>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</si>
  <si>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</si>
  <si>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</si>
  <si>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</si>
  <si>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</si>
  <si>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</si>
  <si>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</si>
  <si>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</si>
  <si>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</si>
  <si>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</si>
  <si>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</si>
  <si>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</si>
  <si>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</si>
  <si>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</si>
  <si>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</si>
  <si>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</si>
  <si>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</si>
  <si>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</si>
  <si>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</si>
  <si>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</si>
  <si>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</si>
  <si>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</si>
  <si>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</si>
  <si>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</si>
  <si>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</si>
  <si>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</si>
  <si>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</si>
  <si>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</si>
  <si>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</si>
  <si>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</si>
  <si>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</si>
  <si>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</si>
  <si>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</si>
  <si>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</si>
  <si>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</si>
  <si>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</si>
  <si>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</si>
  <si>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</si>
  <si>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</si>
  <si>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</si>
  <si>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</si>
  <si>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</si>
  <si>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</si>
  <si>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</si>
  <si>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</si>
  <si>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</si>
  <si>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</si>
  <si>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</si>
  <si>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</si>
  <si>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</si>
  <si>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</si>
  <si>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</si>
  <si>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</si>
  <si>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</si>
  <si>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</si>
  <si>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</si>
  <si>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</si>
  <si>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</si>
  <si>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</si>
  <si>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</si>
  <si>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</si>
  <si>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</si>
  <si>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</si>
  <si>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</si>
  <si>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</si>
  <si>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</si>
  <si>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</si>
  <si>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</si>
  <si>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</si>
  <si>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</si>
  <si>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</si>
  <si>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</si>
  <si>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</si>
  <si>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</si>
  <si>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</si>
  <si>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</si>
  <si>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</si>
  <si>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</si>
  <si>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</si>
  <si>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</si>
  <si>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</si>
  <si>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</si>
  <si>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</si>
  <si>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</si>
  <si>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</si>
  <si>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</si>
  <si>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</si>
  <si>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</si>
  <si>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</si>
  <si>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</si>
  <si>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</si>
  <si>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</si>
  <si>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</si>
  <si>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</si>
  <si>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</si>
  <si>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</si>
  <si>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</si>
  <si>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</si>
  <si>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</si>
  <si>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</si>
  <si>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</si>
  <si>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</si>
  <si>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</si>
  <si>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</si>
  <si>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</si>
  <si>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</si>
  <si>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</si>
  <si>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</si>
  <si>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</si>
  <si>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</si>
  <si>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</si>
  <si>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</si>
  <si>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</si>
  <si>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</si>
  <si>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</si>
  <si>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</si>
  <si>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</si>
  <si>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</si>
  <si>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</si>
  <si>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</si>
  <si>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</si>
  <si>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</si>
  <si>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</si>
  <si>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</si>
  <si>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</si>
  <si>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</si>
  <si>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</si>
  <si>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</si>
  <si>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</si>
  <si>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</si>
  <si>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</si>
  <si>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</si>
  <si>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</si>
  <si>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</si>
  <si>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</si>
  <si>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</si>
  <si>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</si>
  <si>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</si>
  <si>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</si>
  <si>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</si>
  <si>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</si>
  <si>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</si>
  <si>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</si>
  <si>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</si>
  <si>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</si>
  <si>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</si>
  <si>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</si>
  <si>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</si>
  <si>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</si>
  <si>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</si>
  <si>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</si>
  <si>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</si>
  <si>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</si>
  <si>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</si>
  <si>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</si>
  <si>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</si>
  <si>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</si>
  <si>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</si>
  <si>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</si>
  <si>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</si>
  <si>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</si>
  <si>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</si>
  <si>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</si>
  <si>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</si>
  <si>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</si>
  <si>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</si>
  <si>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</si>
  <si>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</si>
  <si>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</si>
  <si>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</si>
  <si>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</si>
  <si>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</si>
  <si>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</si>
  <si>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</si>
  <si>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</si>
  <si>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</si>
  <si>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</si>
  <si>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</si>
  <si>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</si>
  <si>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</si>
  <si>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</si>
  <si>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</si>
  <si>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</si>
  <si>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</si>
  <si>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</si>
  <si>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</si>
  <si>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</si>
  <si>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</si>
  <si>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</si>
  <si>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</si>
  <si>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</si>
  <si>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</si>
  <si>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</si>
  <si>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</si>
  <si>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</si>
  <si>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</si>
  <si>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</si>
  <si>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</si>
  <si>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</si>
  <si>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</si>
  <si>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</si>
  <si>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</si>
  <si>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</si>
  <si>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</si>
  <si>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</si>
  <si>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</si>
  <si>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</si>
  <si>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</si>
  <si>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</si>
  <si>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</si>
  <si>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</si>
  <si>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</si>
  <si>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</si>
  <si>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</si>
  <si>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</si>
  <si>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</si>
  <si>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</si>
  <si>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</si>
  <si>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</si>
  <si>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</si>
  <si>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</si>
  <si>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</si>
  <si>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</si>
  <si>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</si>
  <si>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</si>
  <si>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</si>
  <si>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</si>
  <si>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</si>
  <si>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</si>
  <si>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</si>
  <si>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</si>
  <si>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</si>
  <si>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</si>
  <si>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</si>
  <si>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</si>
  <si>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</si>
  <si>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</si>
  <si>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</si>
  <si>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</si>
  <si>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</si>
  <si>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</si>
  <si>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</si>
  <si>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</si>
  <si>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</si>
  <si>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</si>
  <si>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</si>
  <si>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</si>
  <si>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</si>
  <si>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</si>
  <si>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</si>
  <si>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</si>
  <si>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</si>
  <si>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</si>
  <si>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</si>
  <si>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</si>
  <si>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</si>
  <si>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</si>
  <si>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</si>
  <si>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</si>
  <si>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</si>
  <si>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</si>
  <si>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</si>
  <si>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</si>
  <si>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</si>
  <si>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</si>
  <si>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</si>
  <si>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</si>
  <si>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</si>
  <si>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</si>
  <si>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</si>
  <si>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</si>
  <si>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</si>
  <si>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</si>
  <si>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</si>
  <si>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</si>
  <si>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</si>
  <si>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</si>
  <si>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</si>
  <si>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</si>
  <si>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</si>
  <si>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</si>
  <si>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</si>
  <si>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</si>
  <si>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</si>
  <si>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</si>
  <si>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</si>
  <si>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</si>
  <si>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</si>
  <si>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</si>
  <si>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</si>
  <si>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</si>
  <si>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</si>
  <si>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</si>
  <si>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</si>
  <si>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</si>
  <si>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</si>
  <si>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</si>
  <si>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</si>
  <si>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</si>
  <si>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</si>
  <si>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</si>
  <si>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</si>
  <si>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</si>
  <si>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</si>
  <si>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</si>
  <si>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</si>
  <si>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</si>
  <si>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</si>
  <si>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</si>
  <si>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</si>
  <si>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</si>
  <si>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</si>
  <si>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</si>
  <si>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</si>
  <si>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</si>
  <si>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</si>
  <si>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</si>
  <si>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</si>
  <si>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</si>
  <si>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</si>
  <si>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</si>
  <si>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</si>
  <si>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</si>
  <si>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</si>
  <si>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</si>
  <si>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</si>
  <si>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</si>
  <si>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</si>
  <si>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</si>
  <si>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</si>
  <si>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</si>
  <si>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</si>
  <si>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</si>
  <si>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</si>
  <si>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</si>
  <si>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</si>
  <si>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</si>
  <si>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</si>
  <si>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</si>
  <si>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</si>
  <si>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</si>
  <si>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</si>
  <si>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</si>
  <si>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</si>
  <si>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</si>
  <si>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</si>
  <si>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</si>
  <si>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</si>
  <si>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</si>
  <si>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</si>
  <si>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</si>
  <si>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</si>
  <si>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</si>
  <si>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</si>
  <si>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</si>
  <si>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</si>
  <si>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</si>
  <si>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</si>
  <si>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</si>
  <si>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</si>
  <si>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</si>
  <si>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</si>
  <si>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</si>
  <si>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</si>
  <si>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</si>
  <si>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</si>
  <si>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</si>
  <si>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</si>
  <si>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</si>
  <si>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</si>
  <si>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</si>
  <si>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</si>
  <si>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</si>
  <si>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</si>
  <si>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</si>
  <si>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</si>
  <si>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</si>
  <si>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</si>
  <si>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</si>
  <si>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</si>
  <si>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</si>
  <si>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</si>
  <si>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</si>
  <si>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</si>
  <si>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</si>
  <si>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</si>
  <si>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</si>
  <si>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</si>
  <si>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</si>
  <si>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</si>
  <si>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</si>
  <si>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</si>
  <si>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</si>
  <si>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</si>
  <si>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</si>
  <si>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</si>
  <si>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</si>
  <si>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</si>
  <si>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</si>
  <si>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</si>
  <si>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</si>
  <si>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</si>
  <si>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</si>
  <si>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</si>
  <si>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</si>
  <si>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</si>
  <si>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</si>
  <si>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</si>
  <si>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</si>
  <si>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</si>
  <si>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</si>
  <si>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</si>
  <si>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</si>
  <si>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</si>
  <si>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</si>
  <si>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</si>
  <si>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</si>
  <si>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</si>
  <si>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</si>
  <si>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</si>
  <si>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</si>
  <si>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</si>
  <si>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</si>
  <si>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</si>
  <si>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</si>
  <si>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</si>
  <si>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</si>
  <si>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</si>
  <si>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</si>
  <si>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</si>
  <si>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</si>
  <si>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</si>
  <si>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</si>
  <si>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</si>
  <si>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</si>
  <si>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</si>
  <si>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</si>
  <si>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</si>
  <si>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</si>
  <si>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</si>
  <si>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</si>
  <si>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</si>
  <si>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</si>
  <si>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</si>
  <si>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</si>
  <si>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</si>
  <si>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</si>
  <si>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</si>
  <si>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</si>
  <si>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</si>
  <si>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</si>
  <si>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</si>
  <si>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</si>
  <si>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</si>
  <si>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</si>
  <si>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</si>
  <si>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</si>
  <si>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</si>
  <si>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</si>
  <si>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</si>
  <si>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</si>
  <si>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</si>
  <si>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</si>
  <si>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</si>
  <si>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</si>
  <si>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</si>
  <si>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</si>
  <si>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</si>
  <si>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</si>
  <si>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</si>
  <si>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</si>
  <si>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</si>
  <si>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</si>
  <si>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</si>
  <si>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</si>
  <si>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</si>
  <si>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</si>
  <si>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</si>
  <si>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</si>
  <si>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</si>
  <si>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</si>
  <si>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</si>
  <si>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</si>
  <si>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</si>
  <si>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</si>
  <si>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</si>
  <si>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</si>
  <si>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</si>
  <si>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</si>
  <si>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</si>
  <si>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</si>
  <si>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</si>
  <si>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</si>
  <si>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</si>
  <si>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</si>
  <si>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</si>
  <si>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</si>
  <si>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</si>
  <si>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</si>
  <si>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</si>
  <si>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</si>
  <si>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</si>
  <si>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</si>
  <si>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</si>
  <si>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</si>
  <si>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</si>
  <si>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</si>
  <si>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</si>
  <si>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</si>
  <si>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</si>
  <si>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</si>
  <si>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</si>
  <si>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</si>
  <si>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</si>
  <si>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</si>
  <si>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</si>
  <si>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</si>
  <si>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</si>
  <si>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</si>
  <si>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</si>
  <si>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</si>
  <si>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</si>
  <si>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</si>
  <si>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</si>
  <si>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</si>
  <si>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</si>
  <si>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</si>
  <si>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</si>
  <si>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</si>
  <si>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</si>
  <si>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</si>
  <si>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</si>
  <si>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</si>
  <si>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</si>
  <si>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</si>
  <si>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</si>
  <si>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</si>
  <si>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</si>
  <si>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</si>
  <si>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</si>
  <si>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</si>
  <si>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</si>
  <si>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</si>
  <si>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</si>
  <si>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</si>
  <si>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</si>
  <si>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</si>
  <si>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</si>
  <si>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</si>
  <si>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</si>
  <si>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</si>
  <si>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</si>
  <si>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</si>
  <si>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</si>
  <si>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</si>
  <si>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</si>
  <si>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</si>
  <si>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</si>
  <si>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</si>
  <si>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</si>
  <si>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</si>
  <si>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</si>
  <si>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</si>
  <si>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</si>
  <si>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</si>
  <si>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</si>
  <si>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</si>
  <si>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</si>
  <si>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</si>
  <si>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</si>
  <si>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</si>
  <si>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</si>
  <si>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</si>
  <si>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</si>
  <si>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</si>
  <si>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</si>
  <si>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</si>
  <si>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</si>
  <si>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</si>
  <si>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</si>
  <si>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</si>
  <si>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</si>
  <si>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</si>
  <si>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</si>
  <si>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</si>
  <si>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</si>
  <si>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</si>
  <si>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</si>
  <si>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</si>
  <si>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</si>
  <si>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</si>
  <si>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</si>
  <si>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</si>
  <si>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</si>
  <si>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</si>
  <si>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</si>
  <si>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</si>
  <si>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</si>
  <si>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</si>
  <si>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</si>
  <si>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</si>
  <si>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</si>
  <si>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</si>
  <si>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</si>
  <si>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</si>
  <si>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</si>
  <si>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</si>
  <si>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</si>
  <si>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</si>
  <si>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</si>
  <si>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</si>
  <si>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</si>
  <si>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</si>
  <si>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</si>
  <si>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</si>
  <si>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</si>
  <si>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</si>
  <si>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</si>
  <si>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</si>
  <si>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</si>
  <si>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</si>
  <si>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</si>
  <si>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</si>
  <si>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</si>
  <si>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</si>
  <si>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</si>
  <si>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</si>
  <si>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</si>
  <si>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</si>
  <si>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</si>
  <si>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</si>
  <si>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</si>
  <si>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</si>
  <si>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</si>
  <si>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</si>
  <si>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</si>
  <si>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</si>
  <si>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</si>
  <si>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</si>
  <si>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</si>
  <si>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</si>
  <si>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</si>
  <si>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</si>
  <si>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</si>
  <si>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</si>
  <si>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</si>
  <si>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</si>
  <si>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</si>
  <si>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</si>
  <si>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</si>
  <si>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</si>
  <si>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</si>
  <si>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</si>
  <si>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</si>
  <si>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</si>
  <si>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</si>
  <si>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</si>
  <si>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</si>
  <si>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</si>
  <si>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</si>
  <si>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</si>
  <si>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</si>
  <si>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</si>
  <si>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</si>
  <si>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</si>
  <si>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</si>
  <si>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</si>
  <si>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</si>
  <si>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</si>
  <si>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</si>
  <si>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</si>
  <si>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</si>
  <si>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</si>
  <si>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</si>
  <si>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</si>
  <si>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</si>
  <si>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</si>
  <si>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</si>
  <si>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</si>
  <si>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</si>
  <si>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</si>
  <si>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</si>
  <si>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</si>
  <si>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</si>
  <si>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</si>
  <si>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</si>
  <si>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</si>
  <si>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</si>
  <si>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</si>
  <si>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</si>
  <si>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</si>
  <si>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</si>
  <si>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</si>
  <si>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</si>
  <si>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</si>
  <si>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</si>
  <si>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</si>
  <si>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</si>
  <si>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</si>
  <si>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</si>
  <si>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</si>
  <si>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</si>
  <si>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</si>
  <si>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</si>
  <si>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</si>
  <si>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</si>
  <si>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</si>
  <si>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</si>
  <si>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</si>
  <si>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</si>
  <si>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</si>
  <si>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</si>
  <si>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</si>
  <si>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</si>
  <si>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</si>
  <si>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</si>
  <si>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</si>
  <si>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</si>
  <si>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</si>
  <si>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</si>
  <si>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</si>
  <si>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</si>
  <si>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</si>
  <si>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</si>
  <si>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</si>
  <si>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</si>
  <si>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</si>
  <si>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</si>
  <si>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</si>
  <si>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</si>
  <si>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</si>
  <si>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</si>
  <si>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</si>
  <si>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</si>
  <si>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</si>
  <si>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</si>
  <si>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</si>
  <si>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</si>
  <si>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</si>
  <si>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</si>
  <si>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</si>
  <si>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</si>
  <si>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</si>
  <si>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</si>
  <si>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</si>
  <si>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</si>
  <si>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</si>
  <si>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</si>
  <si>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</si>
  <si>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</si>
  <si>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</si>
  <si>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</si>
  <si>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</si>
  <si>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</si>
  <si>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</si>
  <si>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</si>
  <si>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</si>
  <si>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</si>
  <si>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</si>
  <si>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</si>
  <si>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</si>
  <si>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</si>
  <si>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</si>
  <si>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</si>
  <si>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</si>
  <si>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</si>
  <si>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</si>
  <si>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</si>
  <si>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</si>
  <si>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</si>
  <si>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</si>
  <si>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</si>
  <si>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</si>
  <si>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</si>
  <si>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</si>
  <si>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</si>
  <si>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</si>
  <si>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</si>
  <si>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</si>
  <si>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</si>
  <si>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</si>
  <si>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</si>
  <si>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</si>
  <si>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</si>
  <si>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</si>
  <si>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</si>
  <si>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</si>
  <si>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</si>
  <si>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</si>
  <si>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</si>
  <si>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</si>
  <si>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</si>
  <si>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</si>
  <si>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</si>
  <si>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</si>
  <si>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</si>
  <si>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</si>
  <si>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</si>
  <si>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</si>
  <si>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</si>
  <si>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</si>
  <si>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</si>
  <si>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</si>
  <si>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</si>
  <si>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</si>
  <si>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</si>
  <si>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</si>
  <si>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</si>
  <si>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</si>
  <si>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</si>
  <si>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</si>
  <si>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</si>
  <si>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</si>
  <si>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</si>
  <si>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</si>
  <si>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</si>
  <si>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</si>
  <si>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</si>
  <si>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</si>
  <si>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</si>
  <si>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</si>
  <si>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</si>
  <si>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</si>
  <si>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</si>
  <si>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</si>
  <si>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</si>
  <si>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</si>
  <si>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</si>
  <si>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</si>
  <si>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</si>
  <si>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</si>
  <si>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</si>
  <si>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</si>
  <si>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</si>
  <si>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</si>
  <si>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</si>
  <si>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</si>
  <si>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</si>
  <si>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</si>
  <si>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</si>
  <si>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</si>
  <si>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</si>
  <si>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</si>
  <si>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</si>
  <si>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</si>
  <si>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</si>
  <si>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</si>
  <si>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</si>
  <si>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</si>
  <si>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</si>
  <si>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</si>
  <si>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</si>
  <si>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</si>
  <si>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</si>
  <si>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</si>
  <si>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</si>
  <si>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</si>
  <si>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</si>
  <si>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</si>
  <si>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</si>
  <si>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</si>
  <si>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</si>
  <si>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</si>
  <si>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</si>
  <si>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</si>
  <si>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</si>
  <si>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</si>
  <si>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</si>
  <si>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</si>
  <si>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</si>
  <si>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</si>
  <si>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</si>
  <si>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</si>
  <si>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</si>
  <si>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</si>
  <si>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</si>
  <si>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</si>
  <si>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</si>
  <si>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</si>
  <si>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</si>
  <si>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</si>
  <si>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</si>
  <si>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</si>
  <si>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</si>
  <si>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</si>
  <si>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</si>
  <si>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</si>
  <si>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</si>
  <si>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</si>
  <si>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</si>
  <si>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</si>
  <si>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</si>
  <si>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</si>
  <si>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</si>
  <si>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</si>
  <si>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</si>
  <si>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</si>
  <si>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</si>
  <si>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</si>
  <si>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</si>
  <si>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</si>
  <si>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</si>
  <si>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</si>
  <si>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</si>
  <si>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</si>
  <si>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</si>
  <si>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</si>
  <si>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</si>
  <si>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</si>
  <si>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</si>
  <si>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</si>
  <si>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</si>
  <si>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</si>
  <si>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</si>
  <si>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</si>
  <si>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</si>
  <si>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</si>
  <si>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</si>
  <si>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</si>
  <si>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</si>
  <si>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</si>
  <si>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</si>
  <si>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</si>
  <si>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</si>
  <si>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</si>
  <si>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</si>
  <si>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</si>
  <si>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</si>
  <si>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</si>
  <si>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</si>
  <si>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</si>
  <si>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</si>
  <si>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</si>
  <si>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</si>
  <si>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</si>
  <si>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</si>
  <si>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</si>
  <si>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</si>
  <si>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</si>
  <si>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</si>
  <si>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</si>
  <si>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</si>
  <si>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</si>
  <si>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</si>
  <si>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</si>
  <si>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</si>
  <si>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</si>
  <si>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</si>
  <si>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</si>
  <si>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</si>
  <si>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</si>
  <si>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</si>
  <si>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</si>
  <si>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</si>
  <si>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</si>
  <si>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</si>
  <si>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</si>
  <si>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</si>
  <si>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</si>
  <si>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</si>
  <si>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</si>
  <si>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</si>
  <si>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</si>
  <si>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</si>
  <si>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</si>
  <si>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</si>
  <si>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</si>
  <si>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</si>
  <si>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</si>
  <si>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</si>
  <si>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</si>
  <si>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</si>
  <si>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</si>
  <si>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</si>
  <si>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</si>
  <si>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</si>
  <si>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</si>
  <si>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</si>
  <si>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</si>
  <si>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</si>
  <si>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</si>
  <si>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</si>
  <si>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</si>
  <si>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</si>
  <si>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</si>
  <si>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</si>
  <si>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</si>
  <si>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</si>
  <si>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</si>
  <si>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</si>
  <si>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</si>
  <si>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</si>
  <si>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</si>
  <si>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</si>
  <si>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</si>
  <si>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</si>
  <si>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</si>
  <si>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</si>
  <si>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</si>
  <si>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</si>
  <si>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</si>
  <si>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</si>
  <si>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</si>
  <si>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</si>
  <si>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</si>
  <si>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</si>
  <si>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</si>
  <si>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</si>
  <si>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</si>
  <si>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</si>
  <si>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</si>
  <si>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</si>
  <si>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</si>
  <si>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</si>
  <si>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</si>
  <si>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</si>
  <si>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</si>
  <si>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</si>
  <si>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</si>
  <si>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</si>
  <si>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</si>
  <si>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</si>
  <si>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</si>
  <si>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</si>
  <si>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</si>
  <si>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</si>
  <si>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</si>
  <si>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</si>
  <si>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</si>
  <si>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</si>
  <si>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</si>
  <si>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</si>
  <si>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</si>
  <si>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</si>
  <si>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</si>
  <si>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</si>
  <si>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</si>
  <si>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</si>
  <si>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</si>
  <si>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</si>
  <si>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</si>
  <si>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</si>
  <si>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</si>
  <si>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</si>
  <si>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</si>
  <si>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</si>
  <si>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</si>
  <si>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</si>
  <si>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</si>
  <si>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</si>
  <si>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</si>
  <si>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</si>
  <si>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</si>
  <si>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</si>
  <si>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</si>
  <si>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</si>
  <si>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</si>
  <si>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</si>
  <si>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</si>
  <si>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</si>
  <si>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</si>
  <si>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</si>
  <si>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</si>
  <si>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</si>
  <si>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</si>
  <si>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</si>
  <si>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</si>
  <si>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</si>
  <si>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</si>
  <si>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</si>
  <si>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</si>
  <si>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</si>
  <si>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</si>
  <si>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</si>
  <si>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</si>
  <si>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</si>
  <si>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</si>
  <si>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</si>
  <si>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</si>
  <si>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</si>
  <si>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</si>
  <si>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</si>
  <si>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</si>
  <si>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</si>
  <si>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</si>
  <si>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</si>
  <si>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</si>
  <si>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</si>
  <si>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</si>
  <si>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</si>
  <si>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</si>
  <si>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</si>
  <si>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</si>
  <si>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</si>
  <si>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</si>
  <si>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</si>
  <si>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</si>
  <si>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</si>
  <si>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</si>
  <si>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</si>
  <si>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</si>
  <si>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</si>
  <si>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</si>
  <si>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</si>
  <si>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</si>
  <si>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</si>
  <si>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</si>
  <si>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</si>
  <si>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</si>
  <si>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</si>
  <si>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</si>
  <si>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</si>
  <si>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</si>
  <si>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</si>
  <si>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</si>
  <si>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</si>
  <si>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</si>
  <si>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</si>
  <si>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</si>
  <si>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</si>
  <si>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</si>
  <si>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</si>
  <si>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</si>
  <si>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</si>
  <si>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</si>
  <si>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</si>
  <si>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</si>
  <si>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</si>
  <si>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</si>
  <si>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</si>
  <si>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</si>
  <si>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</si>
  <si>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</si>
  <si>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</si>
  <si>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</si>
  <si>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</si>
  <si>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</si>
  <si>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</si>
  <si>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</si>
  <si>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</si>
  <si>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</si>
  <si>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</si>
  <si>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</si>
  <si>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</si>
  <si>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</si>
  <si>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</si>
  <si>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</si>
  <si>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</si>
  <si>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</si>
  <si>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</si>
  <si>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</si>
  <si>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</si>
  <si>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</si>
  <si>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</si>
  <si>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</si>
  <si>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</si>
  <si>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</si>
  <si>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</si>
  <si>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</si>
  <si>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</si>
  <si>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</si>
  <si>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</si>
  <si>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</si>
  <si>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</si>
  <si>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</si>
  <si>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</si>
  <si>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</si>
  <si>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</si>
  <si>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</si>
  <si>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</si>
  <si>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</si>
  <si>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</si>
  <si>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</si>
  <si>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</si>
  <si>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</si>
  <si>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</si>
  <si>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</si>
  <si>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</si>
  <si>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</si>
  <si>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</si>
  <si>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</si>
  <si>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</si>
  <si>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</si>
  <si>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</si>
  <si>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</si>
  <si>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</si>
  <si>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</si>
  <si>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</si>
  <si>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</si>
  <si>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</si>
  <si>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</si>
  <si>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</si>
  <si>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</si>
  <si>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</si>
  <si>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</si>
  <si>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</si>
  <si>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</si>
  <si>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</si>
  <si>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</si>
  <si>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</si>
  <si>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</si>
  <si>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</si>
  <si>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</si>
  <si>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</si>
  <si>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</si>
  <si>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</si>
  <si>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</si>
  <si>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</si>
  <si>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</si>
  <si>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</si>
  <si>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</si>
  <si>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</si>
  <si>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</si>
  <si>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</si>
  <si>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</si>
  <si>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</si>
  <si>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</si>
  <si>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</si>
  <si>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</si>
  <si>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</si>
  <si>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</si>
  <si>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</si>
  <si>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</si>
  <si>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</si>
  <si>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</si>
  <si>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</si>
  <si>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</si>
  <si>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</si>
  <si>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</si>
  <si>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</si>
  <si>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</si>
  <si>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</si>
  <si>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</si>
  <si>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</si>
  <si>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</si>
  <si>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</si>
  <si>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</si>
  <si>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</si>
  <si>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</si>
  <si>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</si>
  <si>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</si>
  <si>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</si>
  <si>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</si>
  <si>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</si>
  <si>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</si>
  <si>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</si>
  <si>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</si>
  <si>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</si>
  <si>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</si>
  <si>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</si>
  <si>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</si>
  <si>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</si>
  <si>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</si>
  <si>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</si>
  <si>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</si>
  <si>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</si>
  <si>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</si>
  <si>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</si>
  <si>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</si>
  <si>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</si>
  <si>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</si>
  <si>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</si>
  <si>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</si>
  <si>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</si>
  <si>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</si>
  <si>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</si>
  <si>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</si>
  <si>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</si>
  <si>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</si>
  <si>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</si>
  <si>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</si>
  <si>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</si>
  <si>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</si>
  <si>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</si>
  <si>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</si>
  <si>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</si>
  <si>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</si>
  <si>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</si>
  <si>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</si>
  <si>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</si>
  <si>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</si>
  <si>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</si>
  <si>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</si>
  <si>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</si>
  <si>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</si>
  <si>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</si>
  <si>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</si>
  <si>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</si>
  <si>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</si>
  <si>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</si>
  <si>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</si>
  <si>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</si>
  <si>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</si>
  <si>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</si>
  <si>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</si>
  <si>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</si>
  <si>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</si>
  <si>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</si>
  <si>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</si>
  <si>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</si>
  <si>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</si>
  <si>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</si>
  <si>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</si>
  <si>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</si>
  <si>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</si>
  <si>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</si>
  <si>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</si>
  <si>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</si>
  <si>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</si>
  <si>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</si>
  <si>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</si>
  <si>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</si>
  <si>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</si>
  <si>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</si>
  <si>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</si>
  <si>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</si>
  <si>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</si>
  <si>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</si>
  <si>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</si>
  <si>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</si>
  <si>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</si>
  <si>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</si>
  <si>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</si>
  <si>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</si>
  <si>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</si>
  <si>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</si>
  <si>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</si>
  <si>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</si>
  <si>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</si>
  <si>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</si>
  <si>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</si>
  <si>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</si>
  <si>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</si>
  <si>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</si>
  <si>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</si>
  <si>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</si>
  <si>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</si>
  <si>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</si>
  <si>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</si>
  <si>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</si>
  <si>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</si>
  <si>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</si>
  <si>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</si>
  <si>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</si>
  <si>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</si>
  <si>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</si>
  <si>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</si>
  <si>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</si>
  <si>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</si>
  <si>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</si>
  <si>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</si>
  <si>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</si>
  <si>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</si>
  <si>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</si>
  <si>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</si>
  <si>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</si>
  <si>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</si>
  <si>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</si>
  <si>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</si>
  <si>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</si>
  <si>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</si>
  <si>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</si>
  <si>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</si>
  <si>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</si>
  <si>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</si>
  <si>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</si>
  <si>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</si>
  <si>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</si>
  <si>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</si>
  <si>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</si>
  <si>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</si>
  <si>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</si>
  <si>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</si>
  <si>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</si>
  <si>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</si>
  <si>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</si>
  <si>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</si>
  <si>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</si>
  <si>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</si>
  <si>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</si>
  <si>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</si>
  <si>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</si>
  <si>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</si>
  <si>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</si>
  <si>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</si>
  <si>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</si>
  <si>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</si>
  <si>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</si>
  <si>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</si>
  <si>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</si>
  <si>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</si>
  <si>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</si>
  <si>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</si>
  <si>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</si>
  <si>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</si>
  <si>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</si>
  <si>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</si>
  <si>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</si>
  <si>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</si>
  <si>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</si>
  <si>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</si>
  <si>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</si>
  <si>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</si>
  <si>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</si>
  <si>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</si>
  <si>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</si>
  <si>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</si>
  <si>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</si>
  <si>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</si>
  <si>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</si>
  <si>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</si>
  <si>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</si>
  <si>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</si>
  <si>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</si>
  <si>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</si>
  <si>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</si>
  <si>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</si>
  <si>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</si>
  <si>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</si>
  <si>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</si>
  <si>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</si>
  <si>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</si>
  <si>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</si>
  <si>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</si>
  <si>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</si>
  <si>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</si>
  <si>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</si>
  <si>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</si>
  <si>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</si>
  <si>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</si>
  <si>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</si>
  <si>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</si>
  <si>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</si>
  <si>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</si>
  <si>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</si>
  <si>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</si>
  <si>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</si>
  <si>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</si>
  <si>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</si>
  <si>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</si>
  <si>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</si>
  <si>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</si>
  <si>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</si>
  <si>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</si>
  <si>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</si>
  <si>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</si>
  <si>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</si>
  <si>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</si>
  <si>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</si>
  <si>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</si>
  <si>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</si>
  <si>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</si>
  <si>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</si>
  <si>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</si>
  <si>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</si>
  <si>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</si>
  <si>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</si>
  <si>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</si>
  <si>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</si>
  <si>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</si>
  <si>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</si>
  <si>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</si>
  <si>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</si>
  <si>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</si>
  <si>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</si>
  <si>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</si>
  <si>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</si>
  <si>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</si>
  <si>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</si>
  <si>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</si>
  <si>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</si>
  <si>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</si>
  <si>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</si>
  <si>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</si>
  <si>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</si>
  <si>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</si>
  <si>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</si>
  <si>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</si>
  <si>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</si>
  <si>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</si>
  <si>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</si>
  <si>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</si>
  <si>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</si>
  <si>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</si>
  <si>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</si>
  <si>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</si>
  <si>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</si>
  <si>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</si>
  <si>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</si>
  <si>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</si>
  <si>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</si>
  <si>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</si>
  <si>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</si>
  <si>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</si>
  <si>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</si>
  <si>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</si>
  <si>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</si>
  <si>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</si>
  <si>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</si>
  <si>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</si>
  <si>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</si>
  <si>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</si>
  <si>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</si>
  <si>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</si>
  <si>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</si>
  <si>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</si>
  <si>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</si>
  <si>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</si>
  <si>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</si>
  <si>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</si>
  <si>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</si>
  <si>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</si>
  <si>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</si>
  <si>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</si>
  <si>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</si>
  <si>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</si>
  <si>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</si>
  <si>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</si>
  <si>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</si>
  <si>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</si>
  <si>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</si>
  <si>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</si>
  <si>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</si>
  <si>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</si>
  <si>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</si>
  <si>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</si>
  <si>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</si>
  <si>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</si>
  <si>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</si>
  <si>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</si>
  <si>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</si>
  <si>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</si>
  <si>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</si>
  <si>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</si>
  <si>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</si>
  <si>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</si>
  <si>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</si>
  <si>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</si>
  <si>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</si>
  <si>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</si>
  <si>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</si>
  <si>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</si>
  <si>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</si>
  <si>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</si>
  <si>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</si>
  <si>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</si>
  <si>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</si>
  <si>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</si>
  <si>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</si>
  <si>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</si>
  <si>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</si>
  <si>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</si>
  <si>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</si>
  <si>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</si>
  <si>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</si>
  <si>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</si>
  <si>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</si>
  <si>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</si>
  <si>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</si>
  <si>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</si>
  <si>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</si>
  <si>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</si>
  <si>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</si>
  <si>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</si>
  <si>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</si>
  <si>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</si>
  <si>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</si>
  <si>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</si>
  <si>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</si>
  <si>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</si>
  <si>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</si>
  <si>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</si>
  <si>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</si>
  <si>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</si>
  <si>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</si>
  <si>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</si>
  <si>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</si>
  <si>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</si>
  <si>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</si>
  <si>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</si>
  <si>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</si>
  <si>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</si>
  <si>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</si>
  <si>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</si>
  <si>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</si>
  <si>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</si>
  <si>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</si>
  <si>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</si>
  <si>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</si>
  <si>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</si>
  <si>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</si>
  <si>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</si>
  <si>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</si>
  <si>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</si>
  <si>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</si>
  <si>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</si>
  <si>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</si>
  <si>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</si>
  <si>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</si>
  <si>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</si>
  <si>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</si>
  <si>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</si>
  <si>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</si>
  <si>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</si>
  <si>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</si>
  <si>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</si>
  <si>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</si>
  <si>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</si>
  <si>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</si>
  <si>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</si>
  <si>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</si>
  <si>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</si>
  <si>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</si>
  <si>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</si>
  <si>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</si>
  <si>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</si>
  <si>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</si>
  <si>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</si>
  <si>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</si>
  <si>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</si>
  <si>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</si>
  <si>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</si>
  <si>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</si>
  <si>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</si>
  <si>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</si>
  <si>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</si>
  <si>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</si>
  <si>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</si>
  <si>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</si>
  <si>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</si>
  <si>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</si>
  <si>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</si>
  <si>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</si>
  <si>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</si>
  <si>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</si>
  <si>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</si>
  <si>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</si>
  <si>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</si>
  <si>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</si>
  <si>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</si>
  <si>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</si>
  <si>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</si>
  <si>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</si>
  <si>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</si>
  <si>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</si>
  <si>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</si>
  <si>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</si>
  <si>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</si>
  <si>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</si>
  <si>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</si>
  <si>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</si>
  <si>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</si>
  <si>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</si>
  <si>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</si>
  <si>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</si>
  <si>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</si>
  <si>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</si>
  <si>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</si>
  <si>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</si>
  <si>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</si>
  <si>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</si>
  <si>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</si>
  <si>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</si>
  <si>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</si>
  <si>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</si>
  <si>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</si>
  <si>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</si>
  <si>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</si>
  <si>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</si>
  <si>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</si>
  <si>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</si>
  <si>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</si>
  <si>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</si>
  <si>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</si>
  <si>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</si>
  <si>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</si>
  <si>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</si>
  <si>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</si>
  <si>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</si>
  <si>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</si>
  <si>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</si>
  <si>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</si>
  <si>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</si>
  <si>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</si>
  <si>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</si>
  <si>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</si>
  <si>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</si>
  <si>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</si>
  <si>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</si>
  <si>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</si>
  <si>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</si>
  <si>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</si>
  <si>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</si>
  <si>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</si>
  <si>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</si>
  <si>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</si>
  <si>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</si>
  <si>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</si>
  <si>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</si>
  <si>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</si>
  <si>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</si>
  <si>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</si>
  <si>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</si>
  <si>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</si>
  <si>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</si>
  <si>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</si>
  <si>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</si>
  <si>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</si>
  <si>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</si>
  <si>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</si>
  <si>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</si>
  <si>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</si>
  <si>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</si>
  <si>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</si>
  <si>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</si>
  <si>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</si>
  <si>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</si>
  <si>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</si>
  <si>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</si>
  <si>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</si>
  <si>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</si>
  <si>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</si>
  <si>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</si>
  <si>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</si>
  <si>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</si>
  <si>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</si>
  <si>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</si>
  <si>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</si>
  <si>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</si>
  <si>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</si>
  <si>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</si>
  <si>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</si>
  <si>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</si>
  <si>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</si>
  <si>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</si>
  <si>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</si>
  <si>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</si>
  <si>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</si>
  <si>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</si>
  <si>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</si>
  <si>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</si>
  <si>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</si>
  <si>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</si>
  <si>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</si>
  <si>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</si>
  <si>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</si>
  <si>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</si>
  <si>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</si>
  <si>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</si>
  <si>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</si>
  <si>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</si>
  <si>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</si>
  <si>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</si>
  <si>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</si>
  <si>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</si>
  <si>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</si>
  <si>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</si>
  <si>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</si>
  <si>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</si>
  <si>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</si>
  <si>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</si>
  <si>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</si>
  <si>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</si>
  <si>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</si>
  <si>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</si>
  <si>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</si>
  <si>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</si>
  <si>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</si>
  <si>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</si>
  <si>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</si>
  <si>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</si>
  <si>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</si>
  <si>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</si>
  <si>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</si>
  <si>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</si>
  <si>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</si>
  <si>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</si>
  <si>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</si>
  <si>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</si>
  <si>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</si>
  <si>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</si>
  <si>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</si>
  <si>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</si>
  <si>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</si>
  <si>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</si>
  <si>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</si>
  <si>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</si>
  <si>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</si>
  <si>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</si>
  <si>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</si>
  <si>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</si>
  <si>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</si>
  <si>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</si>
  <si>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</si>
  <si>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</si>
  <si>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</si>
  <si>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</si>
  <si>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</si>
  <si>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</si>
  <si>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</si>
  <si>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</si>
  <si>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</si>
  <si>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</si>
  <si>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</si>
  <si>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</si>
  <si>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</si>
  <si>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</si>
  <si>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</si>
  <si>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</si>
  <si>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</si>
  <si>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</si>
  <si>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</si>
  <si>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</si>
  <si>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</si>
  <si>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</si>
  <si>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</si>
  <si>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</si>
  <si>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</si>
  <si>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</si>
  <si>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</si>
  <si>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</si>
  <si>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</si>
  <si>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</si>
  <si>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</si>
  <si>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</si>
  <si>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</si>
  <si>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</si>
  <si>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</si>
  <si>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</si>
  <si>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</si>
  <si>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</si>
  <si>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</si>
  <si>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</si>
  <si>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</si>
  <si>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</si>
  <si>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</si>
  <si>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</si>
  <si>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</si>
  <si>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</si>
  <si>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</si>
  <si>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</si>
  <si>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</si>
  <si>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</si>
  <si>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</si>
  <si>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</si>
  <si>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</si>
  <si>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</si>
  <si>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</si>
  <si>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</si>
  <si>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</si>
  <si>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</si>
  <si>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</si>
  <si>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</si>
  <si>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</si>
  <si>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</si>
  <si>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</si>
  <si>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</si>
  <si>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</si>
  <si>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</si>
  <si>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</si>
  <si>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</si>
  <si>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</si>
  <si>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</si>
  <si>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</si>
  <si>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</si>
  <si>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</si>
  <si>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</si>
  <si>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</si>
  <si>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</si>
  <si>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</si>
  <si>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</si>
  <si>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</si>
  <si>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</si>
  <si>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</si>
  <si>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</si>
  <si>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</si>
  <si>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</si>
  <si>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</si>
  <si>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</si>
  <si>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</si>
  <si>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</si>
  <si>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</si>
  <si>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</si>
  <si>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</si>
  <si>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</si>
  <si>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</si>
  <si>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</si>
  <si>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</si>
  <si>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</si>
  <si>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</si>
  <si>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</si>
  <si>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</si>
  <si>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</si>
  <si>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</si>
  <si>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</si>
  <si>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</si>
  <si>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</si>
  <si>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</si>
  <si>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</si>
  <si>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</si>
  <si>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</si>
  <si>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</si>
  <si>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</si>
  <si>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</si>
  <si>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</si>
  <si>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</si>
  <si>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</si>
  <si>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</si>
  <si>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</si>
  <si>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</si>
  <si>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</si>
  <si>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</si>
  <si>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</si>
  <si>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</si>
  <si>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</si>
  <si>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</si>
  <si>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</si>
  <si>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</si>
  <si>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</si>
  <si>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</si>
  <si>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</si>
  <si>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</si>
  <si>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</si>
  <si>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</si>
  <si>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</si>
  <si>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</si>
  <si>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</si>
  <si>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</si>
  <si>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</si>
  <si>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</si>
  <si>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</si>
  <si>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</si>
  <si>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</si>
  <si>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</si>
  <si>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</si>
  <si>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</si>
  <si>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</si>
  <si>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</si>
  <si>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</si>
  <si>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</si>
  <si>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</si>
  <si>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</si>
  <si>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</si>
  <si>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</si>
  <si>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</si>
  <si>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</si>
  <si>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</si>
  <si>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</si>
  <si>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</si>
  <si>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</si>
  <si>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</si>
  <si>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</si>
  <si>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</si>
  <si>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</si>
  <si>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</si>
  <si>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</si>
  <si>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</si>
  <si>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</si>
  <si>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</si>
  <si>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</si>
  <si>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</si>
  <si>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</si>
  <si>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</si>
  <si>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</si>
  <si>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</si>
  <si>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</si>
  <si>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</si>
  <si>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</si>
  <si>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</si>
  <si>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</si>
  <si>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</si>
  <si>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</si>
  <si>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</si>
  <si>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</si>
  <si>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</si>
  <si>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</si>
  <si>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</si>
  <si>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</si>
  <si>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</si>
  <si>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</si>
  <si>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</si>
  <si>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</si>
  <si>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</si>
  <si>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</si>
  <si>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</si>
  <si>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</si>
  <si>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</si>
  <si>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</si>
  <si>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</si>
  <si>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</si>
  <si>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</si>
  <si>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</si>
  <si>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</si>
  <si>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</si>
  <si>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</si>
  <si>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</si>
  <si>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</si>
  <si>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</si>
  <si>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</si>
  <si>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</si>
  <si>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</si>
  <si>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</si>
  <si>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</si>
  <si>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</si>
  <si>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</si>
  <si>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</si>
  <si>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</si>
  <si>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</si>
  <si>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</si>
  <si>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</si>
  <si>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</si>
  <si>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</si>
  <si>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</si>
  <si>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</si>
  <si>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</si>
  <si>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</si>
  <si>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</si>
  <si>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</si>
  <si>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</si>
  <si>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</si>
  <si>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</si>
  <si>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</si>
  <si>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</si>
  <si>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</si>
  <si>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</si>
  <si>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</si>
  <si>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</si>
  <si>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</si>
  <si>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</si>
  <si>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</si>
  <si>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</si>
  <si>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</si>
  <si>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</si>
  <si>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</si>
  <si>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</si>
  <si>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</si>
  <si>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</si>
  <si>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</si>
  <si>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</si>
  <si>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</si>
  <si>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</si>
  <si>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</si>
  <si>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</si>
  <si>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</si>
  <si>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</si>
  <si>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</si>
  <si>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</si>
  <si>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</si>
  <si>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</si>
  <si>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</si>
  <si>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</si>
  <si>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</si>
  <si>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</si>
  <si>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</si>
  <si>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</si>
  <si>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</si>
  <si>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</si>
  <si>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</si>
  <si>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</si>
  <si>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</si>
  <si>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</si>
  <si>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</si>
  <si>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</si>
  <si>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</si>
  <si>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</si>
  <si>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</si>
  <si>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</si>
  <si>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</si>
  <si>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</si>
  <si>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</si>
  <si>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</si>
  <si>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</si>
  <si>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</si>
  <si>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</si>
  <si>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</si>
  <si>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</si>
  <si>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</si>
  <si>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</si>
  <si>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</si>
  <si>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</si>
  <si>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</si>
  <si>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</si>
  <si>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</si>
  <si>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</si>
  <si>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</si>
  <si>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</si>
  <si>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</si>
  <si>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</si>
  <si>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</si>
  <si>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</si>
  <si>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</si>
  <si>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</si>
  <si>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</si>
  <si>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</si>
  <si>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</si>
  <si>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</si>
  <si>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</si>
  <si>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</si>
  <si>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</si>
  <si>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</si>
  <si>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</si>
  <si>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</si>
  <si>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</si>
  <si>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</si>
  <si>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</si>
  <si>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</si>
  <si>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</si>
  <si>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</si>
  <si>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</si>
  <si>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</si>
  <si>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</si>
  <si>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</si>
  <si>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</si>
  <si>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</si>
  <si>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</si>
  <si>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</si>
  <si>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</si>
  <si>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</si>
  <si>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</si>
  <si>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</si>
  <si>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</si>
  <si>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</si>
  <si>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</si>
  <si>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</si>
  <si>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</si>
  <si>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</si>
  <si>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</si>
  <si>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</si>
  <si>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</si>
  <si>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</si>
  <si>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</si>
  <si>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</si>
  <si>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</si>
  <si>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</si>
  <si>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</si>
  <si>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</si>
  <si>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</si>
  <si>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</si>
  <si>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</si>
  <si>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</si>
  <si>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</si>
  <si>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</si>
  <si>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</si>
  <si>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</si>
  <si>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</si>
  <si>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</si>
  <si>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</si>
  <si>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</si>
  <si>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</si>
  <si>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</si>
  <si>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</si>
  <si>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</si>
  <si>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</si>
  <si>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</si>
  <si>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</si>
  <si>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</si>
  <si>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</si>
  <si>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</si>
  <si>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</si>
  <si>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</si>
  <si>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</si>
  <si>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</si>
  <si>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</si>
  <si>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</si>
  <si>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</si>
  <si>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</si>
  <si>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</si>
  <si>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</si>
  <si>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</si>
  <si>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</si>
  <si>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</si>
  <si>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</si>
  <si>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</si>
  <si>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</si>
  <si>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</si>
  <si>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</si>
  <si>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</si>
  <si>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</si>
  <si>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</si>
  <si>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</si>
  <si>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</si>
  <si>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</si>
  <si>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</si>
  <si>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</si>
  <si>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</si>
  <si>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</si>
  <si>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</si>
  <si>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</si>
  <si>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</si>
  <si>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</si>
  <si>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</si>
  <si>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</si>
  <si>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</si>
  <si>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</si>
  <si>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</si>
  <si>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</si>
  <si>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</si>
  <si>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</si>
  <si>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</si>
  <si>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</si>
  <si>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</si>
  <si>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</si>
  <si>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</si>
  <si>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</si>
  <si>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</si>
  <si>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</si>
  <si>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</si>
  <si>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</si>
  <si>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</si>
  <si>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</si>
  <si>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</si>
  <si>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</si>
  <si>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</si>
  <si>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</si>
  <si>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</si>
  <si>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</si>
  <si>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</si>
  <si>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</si>
  <si>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</si>
  <si>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</si>
  <si>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</si>
  <si>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</si>
  <si>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</si>
  <si>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</si>
  <si>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</si>
  <si>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</si>
  <si>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</si>
  <si>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</si>
  <si>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</si>
  <si>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</si>
  <si>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</si>
  <si>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</si>
  <si>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</si>
  <si>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</si>
  <si>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</si>
  <si>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</si>
  <si>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</si>
  <si>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</si>
  <si>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</si>
  <si>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</si>
  <si>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</si>
  <si>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</si>
  <si>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</si>
  <si>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</si>
  <si>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</si>
  <si>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</si>
  <si>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</si>
  <si>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</si>
  <si>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</si>
  <si>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</si>
  <si>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</si>
  <si>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</si>
  <si>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</si>
  <si>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</si>
  <si>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</si>
  <si>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</si>
  <si>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</si>
  <si>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</si>
  <si>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</si>
  <si>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</si>
  <si>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</si>
  <si>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</si>
  <si>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</si>
  <si>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</si>
  <si>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</si>
  <si>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</si>
  <si>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</si>
  <si>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</si>
  <si>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</si>
  <si>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</si>
  <si>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</si>
  <si>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</si>
  <si>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</si>
  <si>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</si>
  <si>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</si>
  <si>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</si>
  <si>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</si>
  <si>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</si>
  <si>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</si>
  <si>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</si>
  <si>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</si>
  <si>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</si>
  <si>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</si>
  <si>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</si>
  <si>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</si>
  <si>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</si>
  <si>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</si>
  <si>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</si>
  <si>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</si>
  <si>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</si>
  <si>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</si>
  <si>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</si>
  <si>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</si>
  <si>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</si>
  <si>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</si>
  <si>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</si>
  <si>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</si>
  <si>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</si>
  <si>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</si>
  <si>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</si>
  <si>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</si>
  <si>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</si>
  <si>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</si>
  <si>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</si>
  <si>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</si>
  <si>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</si>
  <si>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</si>
  <si>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</si>
  <si>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</si>
  <si>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</si>
  <si>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</si>
  <si>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</si>
  <si>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</si>
  <si>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</si>
  <si>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</si>
  <si>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</si>
  <si>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</si>
  <si>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</si>
  <si>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</si>
  <si>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</si>
  <si>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</si>
  <si>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</si>
  <si>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</si>
  <si>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</si>
  <si>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</si>
  <si>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</si>
  <si>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</si>
  <si>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</si>
  <si>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</si>
  <si>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</si>
  <si>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</si>
  <si>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</si>
  <si>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</si>
  <si>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</si>
  <si>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</si>
  <si>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</si>
  <si>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</si>
  <si>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</si>
  <si>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</si>
  <si>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</si>
  <si>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</si>
  <si>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</si>
  <si>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</si>
  <si>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</si>
  <si>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</si>
  <si>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</si>
  <si>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</si>
  <si>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</si>
  <si>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</si>
  <si>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</si>
  <si>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</si>
  <si>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</si>
  <si>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</si>
  <si>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</si>
  <si>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</si>
  <si>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</si>
  <si>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</si>
  <si>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</si>
  <si>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</si>
  <si>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</si>
  <si>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</si>
  <si>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</si>
  <si>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</si>
  <si>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</si>
  <si>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</si>
  <si>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</si>
  <si>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</si>
  <si>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</si>
  <si>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</si>
  <si>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</si>
  <si>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</si>
  <si>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</si>
  <si>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</si>
  <si>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</si>
  <si>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</si>
  <si>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</si>
  <si>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</si>
  <si>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</si>
  <si>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</si>
  <si>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</si>
  <si>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</si>
  <si>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</si>
  <si>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</si>
  <si>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</si>
  <si>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</si>
  <si>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</si>
  <si>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</si>
  <si>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</si>
  <si>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</si>
  <si>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</si>
  <si>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</si>
  <si>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</si>
  <si>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</si>
  <si>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</si>
  <si>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</si>
  <si>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</si>
  <si>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</si>
  <si>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</si>
  <si>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</si>
  <si>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</si>
  <si>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</si>
  <si>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</si>
  <si>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</si>
  <si>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</si>
  <si>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</si>
  <si>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</si>
  <si>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</si>
  <si>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</si>
  <si>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</si>
  <si>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</si>
  <si>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</si>
  <si>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</si>
  <si>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</si>
  <si>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</si>
  <si>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</si>
  <si>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</si>
  <si>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</si>
  <si>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</si>
  <si>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</si>
  <si>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</si>
  <si>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</si>
  <si>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</si>
  <si>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</si>
  <si>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</si>
  <si>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</si>
  <si>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</si>
  <si>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</si>
  <si>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</si>
  <si>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</si>
  <si>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</si>
  <si>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</si>
  <si>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</si>
  <si>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</si>
  <si>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</si>
  <si>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</si>
  <si>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</si>
  <si>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</si>
  <si>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</si>
  <si>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</si>
  <si>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</si>
  <si>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</si>
  <si>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</si>
  <si>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</si>
  <si>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</si>
  <si>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</si>
  <si>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</si>
  <si>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</si>
  <si>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</si>
  <si>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</si>
  <si>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</si>
  <si>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</si>
  <si>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</si>
  <si>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</si>
  <si>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</si>
  <si>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</si>
  <si>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</si>
  <si>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</si>
  <si>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</si>
  <si>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</si>
  <si>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</si>
  <si>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</si>
  <si>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</si>
  <si>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</si>
  <si>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</si>
  <si>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</si>
  <si>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</si>
  <si>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</si>
  <si>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</si>
  <si>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</si>
  <si>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</si>
  <si>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</si>
  <si>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</si>
  <si>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</si>
  <si>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</si>
  <si>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</si>
  <si>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</si>
  <si>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</si>
  <si>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</si>
  <si>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</si>
  <si>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</si>
  <si>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</si>
  <si>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</si>
  <si>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</si>
  <si>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</si>
  <si>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</si>
  <si>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</si>
  <si>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</si>
  <si>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</si>
  <si>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</si>
  <si>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</si>
  <si>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</si>
  <si>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</si>
  <si>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</si>
  <si>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</si>
  <si>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</si>
  <si>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</si>
  <si>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</si>
  <si>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</si>
  <si>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</si>
  <si>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</si>
  <si>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</si>
  <si>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</si>
  <si>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</si>
  <si>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</si>
  <si>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</si>
  <si>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</si>
  <si>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</si>
  <si>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</si>
  <si>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</si>
  <si>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</si>
  <si>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</si>
  <si>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</si>
  <si>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</si>
  <si>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</si>
  <si>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</si>
  <si>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</si>
  <si>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</si>
  <si>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</si>
  <si>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</si>
  <si>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</si>
  <si>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</si>
  <si>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</si>
  <si>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</si>
  <si>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</si>
  <si>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</si>
  <si>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</si>
  <si>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</si>
  <si>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</si>
  <si>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</si>
  <si>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</si>
  <si>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</si>
  <si>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</si>
  <si>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</si>
  <si>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</si>
  <si>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</si>
  <si>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</si>
  <si>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</si>
  <si>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</si>
  <si>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</si>
  <si>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</si>
  <si>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</si>
  <si>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</si>
  <si>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</si>
  <si>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</si>
  <si>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</si>
  <si>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</si>
  <si>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</si>
  <si>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</si>
  <si>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</si>
  <si>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</si>
  <si>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</si>
  <si>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</si>
  <si>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</si>
  <si>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</si>
  <si>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</si>
  <si>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</si>
  <si>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</si>
  <si>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</si>
  <si>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</si>
  <si>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</si>
  <si>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</si>
  <si>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</si>
  <si>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</si>
  <si>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</si>
  <si>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</si>
  <si>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</si>
  <si>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</si>
  <si>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</si>
  <si>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</si>
  <si>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</si>
  <si>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</si>
  <si>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</si>
  <si>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</si>
  <si>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</si>
  <si>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</si>
  <si>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</si>
  <si>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</si>
  <si>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</si>
  <si>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</si>
  <si>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</si>
  <si>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</si>
  <si>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</si>
  <si>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</si>
  <si>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</si>
  <si>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</si>
  <si>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</si>
  <si>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</si>
  <si>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</si>
  <si>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</si>
  <si>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</si>
  <si>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</si>
  <si>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</si>
  <si>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</si>
  <si>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</si>
  <si>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</si>
  <si>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</si>
  <si>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</si>
  <si>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</si>
  <si>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</si>
  <si>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</si>
  <si>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</si>
  <si>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</si>
  <si>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</si>
  <si>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</si>
  <si>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</si>
  <si>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</si>
  <si>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</si>
  <si>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</si>
  <si>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</si>
  <si>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</si>
  <si>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</si>
  <si>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</si>
  <si>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</si>
  <si>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</si>
  <si>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</si>
  <si>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</si>
  <si>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</si>
  <si>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</si>
  <si>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</si>
  <si>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</si>
  <si>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</si>
  <si>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</si>
  <si>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</si>
  <si>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</si>
  <si>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</si>
  <si>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</si>
  <si>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</si>
  <si>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</si>
  <si>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</si>
  <si>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</si>
  <si>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</si>
  <si>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</si>
  <si>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</si>
  <si>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</si>
  <si>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</si>
  <si>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</si>
  <si>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</si>
  <si>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</si>
  <si>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</si>
  <si>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</si>
  <si>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</si>
  <si>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</si>
  <si>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</si>
  <si>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</si>
  <si>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</si>
  <si>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</si>
  <si>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</si>
  <si>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</si>
  <si>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</si>
  <si>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</si>
  <si>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</si>
  <si>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</si>
  <si>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</si>
  <si>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</si>
  <si>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</si>
  <si>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</si>
  <si>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</si>
  <si>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</si>
  <si>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</si>
  <si>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</si>
  <si>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</si>
  <si>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</si>
  <si>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</si>
  <si>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</si>
  <si>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</si>
  <si>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</si>
  <si>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</si>
  <si>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</si>
  <si>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</si>
  <si>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</si>
  <si>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</si>
  <si>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</si>
  <si>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</si>
  <si>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</si>
  <si>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</si>
  <si>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</si>
  <si>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</si>
  <si>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</si>
  <si>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</si>
  <si>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</si>
  <si>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</si>
  <si>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</si>
  <si>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</si>
  <si>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</si>
  <si>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</si>
  <si>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</si>
  <si>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</si>
  <si>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</si>
  <si>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</si>
  <si>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</si>
  <si>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</si>
  <si>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</si>
  <si>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</si>
  <si>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</si>
  <si>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</si>
  <si>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</si>
  <si>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</si>
  <si>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</si>
  <si>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</si>
  <si>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</si>
  <si>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</si>
  <si>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</si>
  <si>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</si>
  <si>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</si>
  <si>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</si>
  <si>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</si>
  <si>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</si>
  <si>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</si>
  <si>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</si>
  <si>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</si>
  <si>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</si>
  <si>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</si>
  <si>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</si>
  <si>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</si>
  <si>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</si>
  <si>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</si>
  <si>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</si>
  <si>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</si>
  <si>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</si>
  <si>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</si>
  <si>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</si>
  <si>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</si>
  <si>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</si>
  <si>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</si>
  <si>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</si>
  <si>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</si>
  <si>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</si>
  <si>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</si>
  <si>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</si>
  <si>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</si>
  <si>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</si>
  <si>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</si>
  <si>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</si>
  <si>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</si>
  <si>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</si>
  <si>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</si>
  <si>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</si>
  <si>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</si>
  <si>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</si>
  <si>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</si>
  <si>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</si>
  <si>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</si>
  <si>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</si>
  <si>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</si>
  <si>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</si>
  <si>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</si>
  <si>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</si>
  <si>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</si>
  <si>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</si>
  <si>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</si>
  <si>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</si>
  <si>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</si>
  <si>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</si>
  <si>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</si>
  <si>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</si>
  <si>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</si>
  <si>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</si>
  <si>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</si>
  <si>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</si>
  <si>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</si>
  <si>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</si>
  <si>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</si>
  <si>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</si>
  <si>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</si>
  <si>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</si>
  <si>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</si>
  <si>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</si>
  <si>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</si>
  <si>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</si>
  <si>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</si>
  <si>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</si>
  <si>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</si>
  <si>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</si>
  <si>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</si>
  <si>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</si>
  <si>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</si>
  <si>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</si>
  <si>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</si>
  <si>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</si>
  <si>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</si>
  <si>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</si>
  <si>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</si>
  <si>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</si>
  <si>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</si>
  <si>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</si>
  <si>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</si>
  <si>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</si>
  <si>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</si>
  <si>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</si>
  <si>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</si>
  <si>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</si>
  <si>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</si>
  <si>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</si>
  <si>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</si>
  <si>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</si>
  <si>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</si>
  <si>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</si>
  <si>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</si>
  <si>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</si>
  <si>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</si>
  <si>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</si>
  <si>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</si>
  <si>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</si>
  <si>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</si>
  <si>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</si>
  <si>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</si>
  <si>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</si>
  <si>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</si>
  <si>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</si>
  <si>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</si>
  <si>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</si>
  <si>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</si>
  <si>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</si>
  <si>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</si>
  <si>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</si>
  <si>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</si>
  <si>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</si>
  <si>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</si>
  <si>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</si>
  <si>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</si>
  <si>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</si>
  <si>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</si>
  <si>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</si>
  <si>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</si>
  <si>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</si>
  <si>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</si>
  <si>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</si>
  <si>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</si>
  <si>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</si>
  <si>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</si>
  <si>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</si>
  <si>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</si>
  <si>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</si>
  <si>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</si>
  <si>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</si>
  <si>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</si>
  <si>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</si>
  <si>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</si>
  <si>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</si>
  <si>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</si>
  <si>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</si>
  <si>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</si>
  <si>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</si>
  <si>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</si>
  <si>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</si>
  <si>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</si>
  <si>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</si>
  <si>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</si>
  <si>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</si>
  <si>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</si>
  <si>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</si>
  <si>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</si>
  <si>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</si>
  <si>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</si>
  <si>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</si>
  <si>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</si>
  <si>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</si>
  <si>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</si>
  <si>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</si>
  <si>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</si>
  <si>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</si>
  <si>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</si>
  <si>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</si>
  <si>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</si>
  <si>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</si>
  <si>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</si>
  <si>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</si>
  <si>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</si>
  <si>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</si>
  <si>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</si>
  <si>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</si>
  <si>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</si>
  <si>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</si>
  <si>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</si>
  <si>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</si>
  <si>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</si>
  <si>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</si>
  <si>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</si>
  <si>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</si>
  <si>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</si>
  <si>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</si>
  <si>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</si>
  <si>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</si>
  <si>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</si>
  <si>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</si>
  <si>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</si>
  <si>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</si>
  <si>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</si>
  <si>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</si>
  <si>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</si>
  <si>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</si>
  <si>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</si>
  <si>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</si>
  <si>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</si>
  <si>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</si>
  <si>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</si>
  <si>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</si>
  <si>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</si>
  <si>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</si>
  <si>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</si>
  <si>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</si>
  <si>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</si>
  <si>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</si>
  <si>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</si>
  <si>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</si>
  <si>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</si>
  <si>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</si>
  <si>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</si>
  <si>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</si>
  <si>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</si>
  <si>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</si>
  <si>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</si>
  <si>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</si>
  <si>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</si>
  <si>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</si>
  <si>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</si>
  <si>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</si>
  <si>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</si>
  <si>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</si>
  <si>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</si>
  <si>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</si>
  <si>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</si>
  <si>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</si>
  <si>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</si>
  <si>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</si>
  <si>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</si>
  <si>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</si>
  <si>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</si>
  <si>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</si>
  <si>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</si>
  <si>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</si>
  <si>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</si>
  <si>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</si>
  <si>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</si>
  <si>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</si>
  <si>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</si>
  <si>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</si>
  <si>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</si>
  <si>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</si>
  <si>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</si>
  <si>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</si>
  <si>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</si>
  <si>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</si>
  <si>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</si>
  <si>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</si>
  <si>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</si>
  <si>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</si>
  <si>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</si>
  <si>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</si>
  <si>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</si>
  <si>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</si>
  <si>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</si>
  <si>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</si>
  <si>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</si>
  <si>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</si>
  <si>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</si>
  <si>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</si>
  <si>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</si>
  <si>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</si>
  <si>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</si>
  <si>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</si>
  <si>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</si>
  <si>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</si>
  <si>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</si>
  <si>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</si>
  <si>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</si>
  <si>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</si>
  <si>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</si>
  <si>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</si>
  <si>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</si>
  <si>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</si>
  <si>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</si>
  <si>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</si>
  <si>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</si>
  <si>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</si>
  <si>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</si>
  <si>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</si>
  <si>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</si>
  <si>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</si>
  <si>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</si>
  <si>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</si>
  <si>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</si>
  <si>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</si>
  <si>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</si>
  <si>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</si>
  <si>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</si>
  <si>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</si>
  <si>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</si>
  <si>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</si>
  <si>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</si>
  <si>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</si>
  <si>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</si>
  <si>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</si>
  <si>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</si>
  <si>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</si>
  <si>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</si>
  <si>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</si>
  <si>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</si>
  <si>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</si>
  <si>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</si>
  <si>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</si>
  <si>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</si>
  <si>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</si>
  <si>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</si>
  <si>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</si>
  <si>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</si>
  <si>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</si>
  <si>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</si>
  <si>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</si>
  <si>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</si>
  <si>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</si>
  <si>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</si>
  <si>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</si>
  <si>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</si>
  <si>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</si>
  <si>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</si>
  <si>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</si>
  <si>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</si>
  <si>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</si>
  <si>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</si>
  <si>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</si>
  <si>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</si>
  <si>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</si>
  <si>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</si>
  <si>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</si>
  <si>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</si>
  <si>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</si>
  <si>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</si>
  <si>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</si>
  <si>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</si>
  <si>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</si>
  <si>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</si>
  <si>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</si>
  <si>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</si>
  <si>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</si>
  <si>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</si>
  <si>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</si>
  <si>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</si>
  <si>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</si>
  <si>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</si>
  <si>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</si>
  <si>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</si>
  <si>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</si>
  <si>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</si>
  <si>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</si>
  <si>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</si>
  <si>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</si>
  <si>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</si>
  <si>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</si>
  <si>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</si>
  <si>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</si>
  <si>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</si>
  <si>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</si>
  <si>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</si>
  <si>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</si>
  <si>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</si>
  <si>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</si>
  <si>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</si>
  <si>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</si>
  <si>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</si>
  <si>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</si>
  <si>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</si>
  <si>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</si>
  <si>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</si>
  <si>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</si>
  <si>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</si>
  <si>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</si>
  <si>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</si>
  <si>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</si>
  <si>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</si>
  <si>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</si>
  <si>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</si>
  <si>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</si>
  <si>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</si>
  <si>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</si>
  <si>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</si>
  <si>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</si>
  <si>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</si>
  <si>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</si>
  <si>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</si>
  <si>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</si>
  <si>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</si>
  <si>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</si>
  <si>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</si>
  <si>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</si>
  <si>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</si>
  <si>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</si>
  <si>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</si>
  <si>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</si>
  <si>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</si>
  <si>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</si>
  <si>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</si>
  <si>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</si>
  <si>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</si>
  <si>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</si>
  <si>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</si>
  <si>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</si>
  <si>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</si>
  <si>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</si>
  <si>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</si>
  <si>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</si>
  <si>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</si>
  <si>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</si>
  <si>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</si>
  <si>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</si>
  <si>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</si>
  <si>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</si>
  <si>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</si>
  <si>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</si>
  <si>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</si>
  <si>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</si>
  <si>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</si>
  <si>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</si>
  <si>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</si>
  <si>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</si>
  <si>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</si>
  <si>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</si>
  <si>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</si>
  <si>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</si>
  <si>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</si>
  <si>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</si>
  <si>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</si>
  <si>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</si>
  <si>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</si>
  <si>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</si>
  <si>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</si>
  <si>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</si>
  <si>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</si>
  <si>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</si>
  <si>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</si>
  <si>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</si>
  <si>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</si>
  <si>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</si>
  <si>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</si>
  <si>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</si>
  <si>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</si>
  <si>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</si>
  <si>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</si>
  <si>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</si>
  <si>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</si>
  <si>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</si>
  <si>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</si>
  <si>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</si>
  <si>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</si>
  <si>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</si>
  <si>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</si>
  <si>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</si>
  <si>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</si>
  <si>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</si>
  <si>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</si>
  <si>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</si>
  <si>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</si>
  <si>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</si>
  <si>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</si>
  <si>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</si>
  <si>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</si>
  <si>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</si>
  <si>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</si>
  <si>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</si>
  <si>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</si>
  <si>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</si>
  <si>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</si>
  <si>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</si>
  <si>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</si>
  <si>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</si>
  <si>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</si>
  <si>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</si>
  <si>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</si>
  <si>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</si>
  <si>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</si>
  <si>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</si>
  <si>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</si>
  <si>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</si>
  <si>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</si>
  <si>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</si>
  <si>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</si>
  <si>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</si>
  <si>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</si>
  <si>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</si>
  <si>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</si>
  <si>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</si>
  <si>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</si>
  <si>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</si>
  <si>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</si>
  <si>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</si>
  <si>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</si>
  <si>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</si>
  <si>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</si>
  <si>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</si>
  <si>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</si>
  <si>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</si>
  <si>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</si>
  <si>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</si>
  <si>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</si>
  <si>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</si>
  <si>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</si>
  <si>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</si>
  <si>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</si>
  <si>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</si>
  <si>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</si>
  <si>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</si>
  <si>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</si>
  <si>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</si>
  <si>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</si>
  <si>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</si>
  <si>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</si>
  <si>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</si>
  <si>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</si>
  <si>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</si>
  <si>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</si>
  <si>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</si>
  <si>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</si>
  <si>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</si>
  <si>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</si>
  <si>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</si>
  <si>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</si>
  <si>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</si>
  <si>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</si>
  <si>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</si>
  <si>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</si>
  <si>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</si>
  <si>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</si>
  <si>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</si>
  <si>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</si>
  <si>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</si>
  <si>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</si>
  <si>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</si>
  <si>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</si>
  <si>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</si>
  <si>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</si>
  <si>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</si>
  <si>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</si>
  <si>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</si>
  <si>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</si>
  <si>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</si>
  <si>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</si>
  <si>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</si>
  <si>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</si>
  <si>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</si>
  <si>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</si>
  <si>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</si>
  <si>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</si>
  <si>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</si>
  <si>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</si>
  <si>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</si>
  <si>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</si>
  <si>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</si>
  <si>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</si>
  <si>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</si>
  <si>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</si>
  <si>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</si>
  <si>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</si>
  <si>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</si>
  <si>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</si>
  <si>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</si>
  <si>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</si>
  <si>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</si>
  <si>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</si>
  <si>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</si>
  <si>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</si>
  <si>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</si>
  <si>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</si>
  <si>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</si>
  <si>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</si>
  <si>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</si>
  <si>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</si>
  <si>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</si>
  <si>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</si>
  <si>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</si>
  <si>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</si>
  <si>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</si>
  <si>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</si>
  <si>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</si>
  <si>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</si>
  <si>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</si>
  <si>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</si>
  <si>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</si>
  <si>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</si>
  <si>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</si>
  <si>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</si>
  <si>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</si>
  <si>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</si>
  <si>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</si>
  <si>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</si>
  <si>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</si>
  <si>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</si>
  <si>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</si>
  <si>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</si>
  <si>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</si>
  <si>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</si>
  <si>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</si>
  <si>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</si>
  <si>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</si>
  <si>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</si>
  <si>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</si>
  <si>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</si>
  <si>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</si>
  <si>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</si>
  <si>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</si>
  <si>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</si>
  <si>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</si>
  <si>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</si>
  <si>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</si>
  <si>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</si>
  <si>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</si>
  <si>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</si>
  <si>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</si>
  <si>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</si>
  <si>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</si>
  <si>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</si>
  <si>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</si>
  <si>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</si>
  <si>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</si>
  <si>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</si>
  <si>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</si>
  <si>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</si>
  <si>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</si>
  <si>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</si>
  <si>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</si>
  <si>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</si>
  <si>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</si>
  <si>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</si>
  <si>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</si>
  <si>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</si>
  <si>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</si>
  <si>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</si>
  <si>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</si>
  <si>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</si>
  <si>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</si>
  <si>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</si>
  <si>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</si>
  <si>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</si>
  <si>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</si>
  <si>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</si>
  <si>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</si>
  <si>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</si>
  <si>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</si>
  <si>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</si>
  <si>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</si>
  <si>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</si>
  <si>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</si>
  <si>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</si>
  <si>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</si>
  <si>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</si>
  <si>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</si>
  <si>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</si>
  <si>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</si>
  <si>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</si>
  <si>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</si>
  <si>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</si>
  <si>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</si>
  <si>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</si>
  <si>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</si>
  <si>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</si>
  <si>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</si>
  <si>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</si>
  <si>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</si>
  <si>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</si>
  <si>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</si>
  <si>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</si>
  <si>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</si>
  <si>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</si>
  <si>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</si>
  <si>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</si>
  <si>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</si>
  <si>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</si>
  <si>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</si>
  <si>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</si>
  <si>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</si>
  <si>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</si>
  <si>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</si>
  <si>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</si>
  <si>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</si>
  <si>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</si>
  <si>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</si>
  <si>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</si>
  <si>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</si>
  <si>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</si>
  <si>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</si>
  <si>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</si>
  <si>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</si>
  <si>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</si>
  <si>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</si>
  <si>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</si>
  <si>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</si>
  <si>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</si>
  <si>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</si>
  <si>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</si>
  <si>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</si>
  <si>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</si>
  <si>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</si>
  <si>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</si>
  <si>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</si>
  <si>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</si>
  <si>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</si>
  <si>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</si>
  <si>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</si>
  <si>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</si>
  <si>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</si>
  <si>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</si>
  <si>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</si>
  <si>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</si>
  <si>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</si>
  <si>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</si>
  <si>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</si>
  <si>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</si>
  <si>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</si>
  <si>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</si>
  <si>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</si>
  <si>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</si>
  <si>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</si>
  <si>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</si>
  <si>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</si>
  <si>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</si>
  <si>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</si>
  <si>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</si>
  <si>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</si>
  <si>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</si>
  <si>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</si>
  <si>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</si>
  <si>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</si>
  <si>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</si>
  <si>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</si>
  <si>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</si>
  <si>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</si>
  <si>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</si>
  <si>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</si>
  <si>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</si>
  <si>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</si>
  <si>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</si>
  <si>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</si>
  <si>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</si>
  <si>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</si>
  <si>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</si>
  <si>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</si>
  <si>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</si>
  <si>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</si>
  <si>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</si>
  <si>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</si>
  <si>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</si>
  <si>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</si>
  <si>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</si>
  <si>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</si>
  <si>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</si>
  <si>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</si>
  <si>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</si>
  <si>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</si>
  <si>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</si>
  <si>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</si>
  <si>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</si>
  <si>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</si>
  <si>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</si>
  <si>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</si>
  <si>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</si>
  <si>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</si>
  <si>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</si>
  <si>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</si>
  <si>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</si>
  <si>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</si>
  <si>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</si>
  <si>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</si>
  <si>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</si>
  <si>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</si>
  <si>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</si>
  <si>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</si>
  <si>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</si>
  <si>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</si>
  <si>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</si>
  <si>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</si>
  <si>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</si>
  <si>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</si>
  <si>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</si>
  <si>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</si>
  <si>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</si>
  <si>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</si>
  <si>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</si>
  <si>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</si>
  <si>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</si>
  <si>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</si>
  <si>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</si>
  <si>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</si>
  <si>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</si>
  <si>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</si>
  <si>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</si>
  <si>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</si>
  <si>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</si>
  <si>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</si>
  <si>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</si>
  <si>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</si>
  <si>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</si>
  <si>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</si>
  <si>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</si>
  <si>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</si>
  <si>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</si>
  <si>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</si>
  <si>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</si>
  <si>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</si>
  <si>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</si>
  <si>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</si>
  <si>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</si>
  <si>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</si>
  <si>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</si>
  <si>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</si>
  <si>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</si>
  <si>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</si>
  <si>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</si>
  <si>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</si>
  <si>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</si>
  <si>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</si>
  <si>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</si>
  <si>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</si>
  <si>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</si>
  <si>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</si>
  <si>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</si>
  <si>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</si>
  <si>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</si>
  <si>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</si>
  <si>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</si>
  <si>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</si>
  <si>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</si>
  <si>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</si>
  <si>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</si>
  <si>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</si>
  <si>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</si>
  <si>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</si>
  <si>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</si>
  <si>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</si>
  <si>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</si>
  <si>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</si>
  <si>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</si>
  <si>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</si>
  <si>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</si>
  <si>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</si>
  <si>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</si>
  <si>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</si>
  <si>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</si>
  <si>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</si>
  <si>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</si>
  <si>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</si>
  <si>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</si>
  <si>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</si>
  <si>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</si>
  <si>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</si>
  <si>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</si>
  <si>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</si>
  <si>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</si>
  <si>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</si>
  <si>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</si>
  <si>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</si>
  <si>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</si>
  <si>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</si>
  <si>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</si>
  <si>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</si>
  <si>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</si>
  <si>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</si>
  <si>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</si>
  <si>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</si>
  <si>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</si>
  <si>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</si>
  <si>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</si>
  <si>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</si>
  <si>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</si>
  <si>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</si>
  <si>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</si>
  <si>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</si>
  <si>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</si>
  <si>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</si>
  <si>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</si>
  <si>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</si>
  <si>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</si>
  <si>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</si>
  <si>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</si>
  <si>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</si>
  <si>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</si>
  <si>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</si>
  <si>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</si>
  <si>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</si>
  <si>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</si>
  <si>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</si>
  <si>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</si>
  <si>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</si>
  <si>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</si>
  <si>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</si>
  <si>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</si>
  <si>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</si>
  <si>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</si>
  <si>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</si>
  <si>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</si>
  <si>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</si>
  <si>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</si>
  <si>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</si>
  <si>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</si>
  <si>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</si>
  <si>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</si>
  <si>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</si>
  <si>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</si>
  <si>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</si>
  <si>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</si>
  <si>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</si>
  <si>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</si>
  <si>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</si>
  <si>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</si>
  <si>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</si>
  <si>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</si>
  <si>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</si>
  <si>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</si>
  <si>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</si>
  <si>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</si>
  <si>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</si>
  <si>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</si>
  <si>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</si>
  <si>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</si>
  <si>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</si>
  <si>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</si>
  <si>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</si>
  <si>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</si>
  <si>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</si>
  <si>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</si>
  <si>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</si>
  <si>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</si>
  <si>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</si>
  <si>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</si>
  <si>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</si>
  <si>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</si>
  <si>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</si>
  <si>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</si>
  <si>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</si>
  <si>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</si>
  <si>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</si>
  <si>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</si>
  <si>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</si>
  <si>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</si>
  <si>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</si>
  <si>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</si>
  <si>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</si>
  <si>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</si>
  <si>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</si>
  <si>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</si>
  <si>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</si>
  <si>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</si>
  <si>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</si>
  <si>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</si>
  <si>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</si>
  <si>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</si>
  <si>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</si>
  <si>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</si>
  <si>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</si>
  <si>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</si>
  <si>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</si>
  <si>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</si>
  <si>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</si>
  <si>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</si>
  <si>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</si>
  <si>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</si>
  <si>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</si>
  <si>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</si>
  <si>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</si>
  <si>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</si>
  <si>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</si>
  <si>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</si>
  <si>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</si>
  <si>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</si>
  <si>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</si>
  <si>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</si>
  <si>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</si>
  <si>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</si>
  <si>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</si>
  <si>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</si>
  <si>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</si>
  <si>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</si>
  <si>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</si>
  <si>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</si>
  <si>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</si>
  <si>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</si>
  <si>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</si>
  <si>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</si>
  <si>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</si>
  <si>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</si>
  <si>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</si>
  <si>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</si>
  <si>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</si>
  <si>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</si>
  <si>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</si>
  <si>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</si>
  <si>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</si>
  <si>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</si>
  <si>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</si>
  <si>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</si>
  <si>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</si>
  <si>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</si>
  <si>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</si>
  <si>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</si>
  <si>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</si>
  <si>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</si>
  <si>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</si>
  <si>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</si>
  <si>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</si>
  <si>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</si>
  <si>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</si>
  <si>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</si>
  <si>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</si>
  <si>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</si>
  <si>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</si>
  <si>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</si>
  <si>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</si>
  <si>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</si>
  <si>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</si>
  <si>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</si>
  <si>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</si>
  <si>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</si>
  <si>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</si>
  <si>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</si>
  <si>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</si>
  <si>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</si>
  <si>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</si>
  <si>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</si>
  <si>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</si>
  <si>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</si>
  <si>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</si>
  <si>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</si>
  <si>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</si>
  <si>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</si>
  <si>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</si>
  <si>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</si>
  <si>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</si>
  <si>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</si>
  <si>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</si>
  <si>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</si>
  <si>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</si>
  <si>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</si>
  <si>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</si>
  <si>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</si>
  <si>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</si>
  <si>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</si>
  <si>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</si>
  <si>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</si>
  <si>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</si>
  <si>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</si>
  <si>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</si>
  <si>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</si>
  <si>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</si>
  <si>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</si>
  <si>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</si>
  <si>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</si>
  <si>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</si>
  <si>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</si>
  <si>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</si>
  <si>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</si>
  <si>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</si>
  <si>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</si>
  <si>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</si>
  <si>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</si>
  <si>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</si>
  <si>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</si>
  <si>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</si>
  <si>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</si>
  <si>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</si>
  <si>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</si>
  <si>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</si>
  <si>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</si>
  <si>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</si>
  <si>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</si>
  <si>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</si>
  <si>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</si>
  <si>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</si>
  <si>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</si>
  <si>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</si>
  <si>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</si>
  <si>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</si>
  <si>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</si>
  <si>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</si>
  <si>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</si>
  <si>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</si>
  <si>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</si>
  <si>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</si>
  <si>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</si>
  <si>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</si>
  <si>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</si>
  <si>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</si>
  <si>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</si>
  <si>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</si>
  <si>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</si>
  <si>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</si>
  <si>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</si>
  <si>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</si>
  <si>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</si>
  <si>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</si>
  <si>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</si>
  <si>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</si>
  <si>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</si>
  <si>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</si>
  <si>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</si>
  <si>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</si>
  <si>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</si>
  <si>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</si>
  <si>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</si>
  <si>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</si>
  <si>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</si>
  <si>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</si>
  <si>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</si>
  <si>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</si>
  <si>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</si>
  <si>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</si>
  <si>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</si>
  <si>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</si>
  <si>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</si>
  <si>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</si>
  <si>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</si>
  <si>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</si>
  <si>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</si>
  <si>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</si>
  <si>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</si>
  <si>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</si>
  <si>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</si>
  <si>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</si>
  <si>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</si>
  <si>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</si>
  <si>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</si>
  <si>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</si>
  <si>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</si>
  <si>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</si>
  <si>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</si>
  <si>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</si>
  <si>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</si>
  <si>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</si>
  <si>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</si>
  <si>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</si>
  <si>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</si>
  <si>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</si>
  <si>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</si>
  <si>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</si>
  <si>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</si>
  <si>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</si>
  <si>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</si>
  <si>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</si>
  <si>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</si>
  <si>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</si>
  <si>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</si>
  <si>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</si>
  <si>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</si>
  <si>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</si>
  <si>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</si>
  <si>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</si>
  <si>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</si>
  <si>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</si>
  <si>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</si>
  <si>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</si>
  <si>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</si>
  <si>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</si>
  <si>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</si>
  <si>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</si>
  <si>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</si>
  <si>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</si>
  <si>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</si>
  <si>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</si>
  <si>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</si>
  <si>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</si>
  <si>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</si>
  <si>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</si>
  <si>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</si>
  <si>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</si>
  <si>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</si>
  <si>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</si>
  <si>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</si>
  <si>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</si>
  <si>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</si>
  <si>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</si>
  <si>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</si>
  <si>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</si>
  <si>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</si>
  <si>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</si>
  <si>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</si>
  <si>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</si>
  <si>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</si>
  <si>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</si>
  <si>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</si>
  <si>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</si>
  <si>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</si>
  <si>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</si>
  <si>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</si>
  <si>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</si>
  <si>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</si>
  <si>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</si>
  <si>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</si>
  <si>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</si>
  <si>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</si>
  <si>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</si>
  <si>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</si>
  <si>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</si>
  <si>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</si>
  <si>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</si>
  <si>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</si>
  <si>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</si>
  <si>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</si>
  <si>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</si>
  <si>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</si>
  <si>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</si>
  <si>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</si>
  <si>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</si>
  <si>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</si>
  <si>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</si>
  <si>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</si>
  <si>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</si>
  <si>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</si>
  <si>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</si>
  <si>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</si>
  <si>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</si>
  <si>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</si>
  <si>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</si>
  <si>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</si>
  <si>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</si>
  <si>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</si>
  <si>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</si>
  <si>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</si>
  <si>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</si>
  <si>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</si>
  <si>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</si>
  <si>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</si>
  <si>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</si>
  <si>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</si>
  <si>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</si>
  <si>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</si>
  <si>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</si>
  <si>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</si>
  <si>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</si>
  <si>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</si>
  <si>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</si>
  <si>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</si>
  <si>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</si>
  <si>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</si>
  <si>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</si>
  <si>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</si>
  <si>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</si>
  <si>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</si>
  <si>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</si>
  <si>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</si>
  <si>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</si>
  <si>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</si>
  <si>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</si>
  <si>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</si>
  <si>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</si>
  <si>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</si>
  <si>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</si>
  <si>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</si>
  <si>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</si>
  <si>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</si>
  <si>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</si>
  <si>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</si>
  <si>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</si>
  <si>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</si>
  <si>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</si>
  <si>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</si>
  <si>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</si>
  <si>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</si>
  <si>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</si>
  <si>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</si>
  <si>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</si>
  <si>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</si>
  <si>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</si>
  <si>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</si>
  <si>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</si>
  <si>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</si>
  <si>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</si>
  <si>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</si>
  <si>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</si>
  <si>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</si>
  <si>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</si>
  <si>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</si>
  <si>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</si>
  <si>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</si>
  <si>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</si>
  <si>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</si>
  <si>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</si>
  <si>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</si>
  <si>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</si>
  <si>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</si>
  <si>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</si>
  <si>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</si>
  <si>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</si>
  <si>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</si>
  <si>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</si>
  <si>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</si>
  <si>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</si>
  <si>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</si>
  <si>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</si>
  <si>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</si>
  <si>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</si>
  <si>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</si>
  <si>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</si>
  <si>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</si>
  <si>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</si>
  <si>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</si>
  <si>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</si>
  <si>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</si>
  <si>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</si>
  <si>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</si>
  <si>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</si>
  <si>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</si>
  <si>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</si>
  <si>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</si>
  <si>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</si>
  <si>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</si>
  <si>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</si>
  <si>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</si>
  <si>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</si>
  <si>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</si>
  <si>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</si>
  <si>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</si>
  <si>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</si>
  <si>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</si>
  <si>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</si>
  <si>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</si>
  <si>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</si>
  <si>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</si>
  <si>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</si>
  <si>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</si>
  <si>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</si>
  <si>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</si>
  <si>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</si>
  <si>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</si>
  <si>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</si>
  <si>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</si>
  <si>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</si>
  <si>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</si>
  <si>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</si>
  <si>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</si>
  <si>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</si>
  <si>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</si>
  <si>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</si>
  <si>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</si>
  <si>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</si>
  <si>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</si>
  <si>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</si>
  <si>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</si>
  <si>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</si>
  <si>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</si>
  <si>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</si>
  <si>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</si>
  <si>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</si>
  <si>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</si>
  <si>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</si>
  <si>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</si>
  <si>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</si>
  <si>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</si>
  <si>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</si>
  <si>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</si>
  <si>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</si>
  <si>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</si>
  <si>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</si>
  <si>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</si>
  <si>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</si>
  <si>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</si>
  <si>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</si>
  <si>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</si>
  <si>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</si>
  <si>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</si>
  <si>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</si>
  <si>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</si>
  <si>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</si>
  <si>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</si>
  <si>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</si>
  <si>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</si>
  <si>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</si>
  <si>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</si>
  <si>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</si>
  <si>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</si>
  <si>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</si>
  <si>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</si>
  <si>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</si>
  <si>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</si>
  <si>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</si>
  <si>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</si>
  <si>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</si>
  <si>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</si>
  <si>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</si>
  <si>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</si>
  <si>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</si>
  <si>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</si>
  <si>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</si>
  <si>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</si>
  <si>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</si>
  <si>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</si>
  <si>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</si>
  <si>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</si>
  <si>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</si>
  <si>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</si>
  <si>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</si>
  <si>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</si>
  <si>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</si>
  <si>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</si>
  <si>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</si>
  <si>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</si>
  <si>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</si>
  <si>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</si>
  <si>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</si>
  <si>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</si>
  <si>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</si>
  <si>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</si>
  <si>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</si>
  <si>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</si>
  <si>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</si>
  <si>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</si>
  <si>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</si>
  <si>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</si>
  <si>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</si>
  <si>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</si>
  <si>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</si>
  <si>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</si>
  <si>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</si>
  <si>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</si>
  <si>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</si>
  <si>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</si>
  <si>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</si>
  <si>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</si>
  <si>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</si>
  <si>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</si>
  <si>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</si>
  <si>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</si>
  <si>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</si>
  <si>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</si>
  <si>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</si>
  <si>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</si>
  <si>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</si>
  <si>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</si>
  <si>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</si>
  <si>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</si>
  <si>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</si>
  <si>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</si>
  <si>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</si>
  <si>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</si>
  <si>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</si>
  <si>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</si>
  <si>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</si>
  <si>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</si>
  <si>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</si>
  <si>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</si>
  <si>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</si>
  <si>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</si>
  <si>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</si>
  <si>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</si>
  <si>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</si>
  <si>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</si>
  <si>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</si>
  <si>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</si>
  <si>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</si>
  <si>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</si>
  <si>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</si>
  <si>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</si>
  <si>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</si>
  <si>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</si>
  <si>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</si>
  <si>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</si>
  <si>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</si>
  <si>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</si>
  <si>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</si>
  <si>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</si>
  <si>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</si>
  <si>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</si>
  <si>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</si>
  <si>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</si>
  <si>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</si>
  <si>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</si>
  <si>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</si>
  <si>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</si>
  <si>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</si>
  <si>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</si>
  <si>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</si>
  <si>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</si>
  <si>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</si>
  <si>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</si>
  <si>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</si>
  <si>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</si>
  <si>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</si>
  <si>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</si>
  <si>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</si>
  <si>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</si>
  <si>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</si>
  <si>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</si>
  <si>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</si>
  <si>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</si>
  <si>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</si>
  <si>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</si>
  <si>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</si>
  <si>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</si>
  <si>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</si>
  <si>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</si>
  <si>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</si>
  <si>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</si>
  <si>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</si>
  <si>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</si>
  <si>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</si>
  <si>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</si>
  <si>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</si>
  <si>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</si>
  <si>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</si>
  <si>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</si>
  <si>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</si>
  <si>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</si>
  <si>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</si>
  <si>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</si>
  <si>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</si>
  <si>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</si>
  <si>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</si>
  <si>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</si>
  <si>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</si>
  <si>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</si>
  <si>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</si>
  <si>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</si>
  <si>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</si>
  <si>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</si>
  <si>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</si>
  <si>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</si>
  <si>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</si>
  <si>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</si>
  <si>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</si>
  <si>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</si>
  <si>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</si>
  <si>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</si>
  <si>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</si>
  <si>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</si>
  <si>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</si>
  <si>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</si>
  <si>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</si>
  <si>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</si>
  <si>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</si>
  <si>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</si>
  <si>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</si>
  <si>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</si>
  <si>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</si>
  <si>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</si>
  <si>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</si>
  <si>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</si>
  <si>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</si>
  <si>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</si>
  <si>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</si>
  <si>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</si>
  <si>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</si>
  <si>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</si>
  <si>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</si>
  <si>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</si>
  <si>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</si>
  <si>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</si>
  <si>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</si>
  <si>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</si>
  <si>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</si>
  <si>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</si>
  <si>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</si>
  <si>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</si>
  <si>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</si>
  <si>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</si>
  <si>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</si>
  <si>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</si>
  <si>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</si>
  <si>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</si>
  <si>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</si>
  <si>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</si>
  <si>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</si>
  <si>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</si>
  <si>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</si>
  <si>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</si>
  <si>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</si>
  <si>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</si>
  <si>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</si>
  <si>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</si>
  <si>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</si>
  <si>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</si>
  <si>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</si>
  <si>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</si>
  <si>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</si>
  <si>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</si>
  <si>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</si>
  <si>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</si>
  <si>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</si>
  <si>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</si>
  <si>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</si>
  <si>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</si>
  <si>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</si>
  <si>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</si>
  <si>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</si>
  <si>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</si>
  <si>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</si>
  <si>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</si>
  <si>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</si>
  <si>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</si>
  <si>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</si>
  <si>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</si>
  <si>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</si>
  <si>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</si>
  <si>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</si>
  <si>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</si>
  <si>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</si>
  <si>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</si>
  <si>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</si>
  <si>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</si>
  <si>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</si>
  <si>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</si>
  <si>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</si>
  <si>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</si>
  <si>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</si>
  <si>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</si>
  <si>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</si>
  <si>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</si>
  <si>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</si>
  <si>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</si>
  <si>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</si>
  <si>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</si>
  <si>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</si>
  <si>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</si>
  <si>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</si>
  <si>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</si>
  <si>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</si>
  <si>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</si>
  <si>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</si>
  <si>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</si>
  <si>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</si>
  <si>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</si>
  <si>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</si>
  <si>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</si>
  <si>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</si>
  <si>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</si>
  <si>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</si>
  <si>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</si>
  <si>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</si>
  <si>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</si>
  <si>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</si>
  <si>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</si>
  <si>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</si>
  <si>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</si>
  <si>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</si>
  <si>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</si>
  <si>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</si>
  <si>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</si>
  <si>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</si>
  <si>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</si>
  <si>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</si>
  <si>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</si>
  <si>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</si>
  <si>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</si>
  <si>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</si>
  <si>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</si>
  <si>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</si>
  <si>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</si>
  <si>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</si>
  <si>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</si>
  <si>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</si>
  <si>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</si>
  <si>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</si>
  <si>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</si>
  <si>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</si>
  <si>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</si>
  <si>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</si>
  <si>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</si>
  <si>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</si>
  <si>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</si>
  <si>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</si>
  <si>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</si>
  <si>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</si>
  <si>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</si>
  <si>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</si>
  <si>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</si>
  <si>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</si>
  <si>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</si>
  <si>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</si>
  <si>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</si>
  <si>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</si>
  <si>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</si>
  <si>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</si>
  <si>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</si>
  <si>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</si>
  <si>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</si>
  <si>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</si>
  <si>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</si>
  <si>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</si>
  <si>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</si>
  <si>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</si>
  <si>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</si>
  <si>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</si>
  <si>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</si>
  <si>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</si>
  <si>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</si>
  <si>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</si>
  <si>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</si>
  <si>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</si>
  <si>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</si>
  <si>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</si>
  <si>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</si>
  <si>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</si>
  <si>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</si>
  <si>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</si>
  <si>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</si>
  <si>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</si>
  <si>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</si>
  <si>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</si>
  <si>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</si>
  <si>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</si>
  <si>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</si>
  <si>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</si>
  <si>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</si>
  <si>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</si>
  <si>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</si>
  <si>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</si>
  <si>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</si>
  <si>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</si>
  <si>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</si>
  <si>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</si>
  <si>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</si>
  <si>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</si>
  <si>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</si>
  <si>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</si>
  <si>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</si>
  <si>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</si>
  <si>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</si>
  <si>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</si>
  <si>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</si>
  <si>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</si>
  <si>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</si>
  <si>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</si>
  <si>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</si>
  <si>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</si>
  <si>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</si>
  <si>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</si>
  <si>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</si>
  <si>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</si>
  <si>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</si>
  <si>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</si>
  <si>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</si>
  <si>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</si>
  <si>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</si>
  <si>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</si>
  <si>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</si>
  <si>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</si>
  <si>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</si>
  <si>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</si>
  <si>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</si>
  <si>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</si>
  <si>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</si>
  <si>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</si>
  <si>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</si>
  <si>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</si>
  <si>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</si>
  <si>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</si>
  <si>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</si>
  <si>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</si>
  <si>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</si>
  <si>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</si>
  <si>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</si>
  <si>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</si>
  <si>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</si>
  <si>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</si>
  <si>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</si>
  <si>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</si>
  <si>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</si>
  <si>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</si>
  <si>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</si>
  <si>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</si>
  <si>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</si>
  <si>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</si>
  <si>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</si>
  <si>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</si>
  <si>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</si>
  <si>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</si>
  <si>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</si>
  <si>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</si>
  <si>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</si>
  <si>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</si>
  <si>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</si>
  <si>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</si>
  <si>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</si>
  <si>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</si>
  <si>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</si>
  <si>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</si>
  <si>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</si>
  <si>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</si>
  <si>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</si>
  <si>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</si>
  <si>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</si>
  <si>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</si>
  <si>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</si>
  <si>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</si>
  <si>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</si>
  <si>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</si>
  <si>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</si>
  <si>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</si>
  <si>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</si>
  <si>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</si>
  <si>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</si>
  <si>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</si>
  <si>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</si>
  <si>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</si>
  <si>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</si>
  <si>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</si>
  <si>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</si>
  <si>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</si>
  <si>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</si>
  <si>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</si>
  <si>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</si>
  <si>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</si>
  <si>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</si>
  <si>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</si>
  <si>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</si>
  <si>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</si>
  <si>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</si>
  <si>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</si>
  <si>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</si>
  <si>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</si>
  <si>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</si>
  <si>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</si>
  <si>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</si>
  <si>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</si>
  <si>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</si>
  <si>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</si>
  <si>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</si>
  <si>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</si>
  <si>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</si>
  <si>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</si>
  <si>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</si>
  <si>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</si>
  <si>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</si>
  <si>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</si>
  <si>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</si>
  <si>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</si>
  <si>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</si>
  <si>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</si>
  <si>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</si>
  <si>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</si>
  <si>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</si>
  <si>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</si>
  <si>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</si>
  <si>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</si>
  <si>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</si>
  <si>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</si>
  <si>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</si>
  <si>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</si>
  <si>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</si>
  <si>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</si>
  <si>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</si>
  <si>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</si>
  <si>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</si>
  <si>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</si>
  <si>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</si>
  <si>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</si>
  <si>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</si>
  <si>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</si>
  <si>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</si>
  <si>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</si>
  <si>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</si>
  <si>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</si>
  <si>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</si>
  <si>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</si>
  <si>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</si>
  <si>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</si>
  <si>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</si>
  <si>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</si>
  <si>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</si>
  <si>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</si>
  <si>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</si>
  <si>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</si>
  <si>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</si>
  <si>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</si>
  <si>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</si>
  <si>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</si>
  <si>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</si>
  <si>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</si>
  <si>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</si>
  <si>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</si>
  <si>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</si>
  <si>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</si>
  <si>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</si>
  <si>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</si>
  <si>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</si>
  <si>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</si>
  <si>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</si>
  <si>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</si>
  <si>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</si>
  <si>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</si>
  <si>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</si>
  <si>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</si>
  <si>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</si>
  <si>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</si>
  <si>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</si>
  <si>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</si>
  <si>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</si>
  <si>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</si>
  <si>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</si>
  <si>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</si>
  <si>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</si>
  <si>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</si>
  <si>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</si>
  <si>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</si>
  <si>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</si>
  <si>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</si>
  <si>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</si>
  <si>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</si>
  <si>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</si>
  <si>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</si>
  <si>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</si>
  <si>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</si>
  <si>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</si>
  <si>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</si>
  <si>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</si>
  <si>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</si>
  <si>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</si>
  <si>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</si>
  <si>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</si>
  <si>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</si>
  <si>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</si>
  <si>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</si>
  <si>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</si>
  <si>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</si>
  <si>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</si>
  <si>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</si>
  <si>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</si>
  <si>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</si>
  <si>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</si>
  <si>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</si>
  <si>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</si>
  <si>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</si>
  <si>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</si>
  <si>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</si>
  <si>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</si>
  <si>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</si>
  <si>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</si>
  <si>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</si>
  <si>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</si>
  <si>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</si>
  <si>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</si>
  <si>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</si>
  <si>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</si>
  <si>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</si>
  <si>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</si>
  <si>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</si>
  <si>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</si>
  <si>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</si>
  <si>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</si>
  <si>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</si>
  <si>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</si>
  <si>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</si>
  <si>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</si>
  <si>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</si>
  <si>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</si>
  <si>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</si>
  <si>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</si>
  <si>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</si>
  <si>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</si>
  <si>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</si>
  <si>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</si>
  <si>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</si>
  <si>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</si>
  <si>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</si>
  <si>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</si>
  <si>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</si>
  <si>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</si>
  <si>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</si>
  <si>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</si>
  <si>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</si>
  <si>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</si>
  <si>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</si>
  <si>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</si>
  <si>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</si>
  <si>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</si>
  <si>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</si>
  <si>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</si>
  <si>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</si>
  <si>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</si>
  <si>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</si>
  <si>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</si>
  <si>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</si>
  <si>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</si>
  <si>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</si>
  <si>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</si>
  <si>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</si>
  <si>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</si>
  <si>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</si>
  <si>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</si>
  <si>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</si>
  <si>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</si>
  <si>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</si>
  <si>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</si>
  <si>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</si>
  <si>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</si>
  <si>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</si>
  <si>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</si>
  <si>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</si>
  <si>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</si>
  <si>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</si>
  <si>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</si>
  <si>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</si>
  <si>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</si>
  <si>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</si>
  <si>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</si>
  <si>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</si>
  <si>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</si>
  <si>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</si>
  <si>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</si>
  <si>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</si>
  <si>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</si>
  <si>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</si>
  <si>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</si>
  <si>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</si>
  <si>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</si>
  <si>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</si>
  <si>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</si>
  <si>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</si>
  <si>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</si>
  <si>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</si>
  <si>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</si>
  <si>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</si>
  <si>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</si>
  <si>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</si>
  <si>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</si>
  <si>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</si>
  <si>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</si>
  <si>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</si>
  <si>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</si>
  <si>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</si>
  <si>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</si>
  <si>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</si>
  <si>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</si>
  <si>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</si>
  <si>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</si>
  <si>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</si>
  <si>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</si>
  <si>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</si>
  <si>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</si>
  <si>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</si>
  <si>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</si>
  <si>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</si>
  <si>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</si>
  <si>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</si>
  <si>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</si>
  <si>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</si>
  <si>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</si>
  <si>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</si>
  <si>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</si>
  <si>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</si>
  <si>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</si>
  <si>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</si>
  <si>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</si>
  <si>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</si>
  <si>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</si>
  <si>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</si>
  <si>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</si>
  <si>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</si>
  <si>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</si>
  <si>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</si>
  <si>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</si>
  <si>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</si>
  <si>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</si>
  <si>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</si>
  <si>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</si>
  <si>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</si>
  <si>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</si>
  <si>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</si>
  <si>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</si>
  <si>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</si>
  <si>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</si>
  <si>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</si>
  <si>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</si>
  <si>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</si>
  <si>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</si>
  <si>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</si>
  <si>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</si>
  <si>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</si>
  <si>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</si>
  <si>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</si>
  <si>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</si>
  <si>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</si>
  <si>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</si>
  <si>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</si>
  <si>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</si>
  <si>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</si>
  <si>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</si>
  <si>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</si>
  <si>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</si>
  <si>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</si>
  <si>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</si>
  <si>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</si>
  <si>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</si>
  <si>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</si>
  <si>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</si>
  <si>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</si>
  <si>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</si>
  <si>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</si>
  <si>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</si>
  <si>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</si>
  <si>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</si>
  <si>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</si>
  <si>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</si>
  <si>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</si>
  <si>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</si>
  <si>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</si>
  <si>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</si>
  <si>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</si>
  <si>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</si>
  <si>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</si>
  <si>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</si>
  <si>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</si>
  <si>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</si>
  <si>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</si>
  <si>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</si>
  <si>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</si>
  <si>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</si>
  <si>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</si>
  <si>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</si>
  <si>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</si>
  <si>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</si>
  <si>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</si>
  <si>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</si>
  <si>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</si>
  <si>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</si>
  <si>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</si>
  <si>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</si>
  <si>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</si>
  <si>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</si>
  <si>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</si>
  <si>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</si>
  <si>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</si>
  <si>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</si>
  <si>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</si>
  <si>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</si>
  <si>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</si>
  <si>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</si>
  <si>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</si>
  <si>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</si>
  <si>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</si>
  <si>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</si>
  <si>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</si>
  <si>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</si>
  <si>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</si>
  <si>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</si>
  <si>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</si>
  <si>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</si>
  <si>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</si>
  <si>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</si>
  <si>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</si>
  <si>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</si>
  <si>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</si>
  <si>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</si>
  <si>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</si>
  <si>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</si>
  <si>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</si>
  <si>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</si>
  <si>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</si>
  <si>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</si>
  <si>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</si>
  <si>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</si>
  <si>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</si>
  <si>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</si>
  <si>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</si>
  <si>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</si>
  <si>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</si>
  <si>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</si>
  <si>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</si>
  <si>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</si>
  <si>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</si>
  <si>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</si>
  <si>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</si>
  <si>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</si>
  <si>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</si>
  <si>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</si>
  <si>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</si>
  <si>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</si>
  <si>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</si>
  <si>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</si>
  <si>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</si>
  <si>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</si>
  <si>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</si>
  <si>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</si>
  <si>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</si>
  <si>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</si>
  <si>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</si>
  <si>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</si>
  <si>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</si>
  <si>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</si>
  <si>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</si>
  <si>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</si>
  <si>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</si>
  <si>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</si>
  <si>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</si>
  <si>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</si>
  <si>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</si>
  <si>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</si>
  <si>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</si>
  <si>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</si>
  <si>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</si>
  <si>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</si>
  <si>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</si>
  <si>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</si>
  <si>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</si>
  <si>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</si>
  <si>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</si>
  <si>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</si>
  <si>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</si>
  <si>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</si>
  <si>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</si>
  <si>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</si>
  <si>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</si>
  <si>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</si>
  <si>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</si>
  <si>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</si>
  <si>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</si>
  <si>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</si>
  <si>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</si>
  <si>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</si>
  <si>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</si>
  <si>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</si>
  <si>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</si>
  <si>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</si>
  <si>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</si>
  <si>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</si>
  <si>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</si>
  <si>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</si>
  <si>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</si>
  <si>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</si>
  <si>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</si>
  <si>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</si>
  <si>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</si>
  <si>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</si>
  <si>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</si>
  <si>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</si>
  <si>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</si>
  <si>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</si>
  <si>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</si>
  <si>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</si>
  <si>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</si>
  <si>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</si>
  <si>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</si>
  <si>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</si>
  <si>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</si>
  <si>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</si>
  <si>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</si>
  <si>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</si>
  <si>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</si>
  <si>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</si>
  <si>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</si>
  <si>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</si>
  <si>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</si>
  <si>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</si>
  <si>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</si>
  <si>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</si>
  <si>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</si>
  <si>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</si>
  <si>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</si>
  <si>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</si>
  <si>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</si>
  <si>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</si>
  <si>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</si>
  <si>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</si>
  <si>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</si>
  <si>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</si>
  <si>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</si>
  <si>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</si>
  <si>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</si>
  <si>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</si>
  <si>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</si>
  <si>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</si>
  <si>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</si>
  <si>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</si>
  <si>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</si>
  <si>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</si>
  <si>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</si>
  <si>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</si>
  <si>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</si>
  <si>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</si>
  <si>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</si>
  <si>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</si>
  <si>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</si>
  <si>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</si>
  <si>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</si>
  <si>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</si>
  <si>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</si>
  <si>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</si>
  <si>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</si>
  <si>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</si>
  <si>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</si>
  <si>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</si>
  <si>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</si>
  <si>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</si>
  <si>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</si>
  <si>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</si>
  <si>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</si>
  <si>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</si>
  <si>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</si>
  <si>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</si>
  <si>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</si>
  <si>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</si>
  <si>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</si>
  <si>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</si>
  <si>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</si>
  <si>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</si>
  <si>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</si>
  <si>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</si>
  <si>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</si>
  <si>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</si>
  <si>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</si>
  <si>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</si>
  <si>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</si>
  <si>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</si>
  <si>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</si>
  <si>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</si>
  <si>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</si>
  <si>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</si>
  <si>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</si>
  <si>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</si>
  <si>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</si>
  <si>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</si>
  <si>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</si>
  <si>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</si>
  <si>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</si>
  <si>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</si>
  <si>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</si>
  <si>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</si>
  <si>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</si>
  <si>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</si>
  <si>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</si>
  <si>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</si>
  <si>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</si>
  <si>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</si>
  <si>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</si>
  <si>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</si>
  <si>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</si>
  <si>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</si>
  <si>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</si>
  <si>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</si>
  <si>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</si>
  <si>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</si>
  <si>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</si>
  <si>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</si>
  <si>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</si>
  <si>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</si>
  <si>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</si>
  <si>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</si>
  <si>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</si>
  <si>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</si>
  <si>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</si>
  <si>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</si>
  <si>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</si>
  <si>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</si>
  <si>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</si>
  <si>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</si>
  <si>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</si>
  <si>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</si>
  <si>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</si>
  <si>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</si>
  <si>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</si>
  <si>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</si>
  <si>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</si>
  <si>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</si>
  <si>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</si>
  <si>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</si>
  <si>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</si>
  <si>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</si>
  <si>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</si>
  <si>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</si>
  <si>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</si>
  <si>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</si>
  <si>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</si>
  <si>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</si>
  <si>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</si>
  <si>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</si>
  <si>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</si>
  <si>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</si>
  <si>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</si>
  <si>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</si>
  <si>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</si>
  <si>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</si>
  <si>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</si>
  <si>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</si>
  <si>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</si>
  <si>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</si>
  <si>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</si>
  <si>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</si>
  <si>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</si>
  <si>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</si>
  <si>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</si>
  <si>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</si>
  <si>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</si>
  <si>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</si>
  <si>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</si>
  <si>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</si>
  <si>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</si>
  <si>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</si>
  <si>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</si>
  <si>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</si>
  <si>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</si>
  <si>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</si>
  <si>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</si>
  <si>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</si>
  <si>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</si>
  <si>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</si>
  <si>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</si>
  <si>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</si>
  <si>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</si>
  <si>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</si>
  <si>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</si>
  <si>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</si>
  <si>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</si>
  <si>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</si>
  <si>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</si>
  <si>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</si>
  <si>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</si>
  <si>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</si>
  <si>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</si>
  <si>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</si>
  <si>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</si>
  <si>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</si>
  <si>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</si>
  <si>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</si>
  <si>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</si>
  <si>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</si>
  <si>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</si>
  <si>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</si>
  <si>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</si>
  <si>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</si>
  <si>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</si>
  <si>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</si>
  <si>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</si>
  <si>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</si>
  <si>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</si>
  <si>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</si>
  <si>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</si>
  <si>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</si>
  <si>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</si>
  <si>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</si>
  <si>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</si>
  <si>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</si>
  <si>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</si>
  <si>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</si>
  <si>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</si>
  <si>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</si>
  <si>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</si>
  <si>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</si>
  <si>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</si>
  <si>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</si>
  <si>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</si>
  <si>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</si>
  <si>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</si>
  <si>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</si>
  <si>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</si>
  <si>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</si>
  <si>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</si>
  <si>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</si>
  <si>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</si>
  <si>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</si>
  <si>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</si>
  <si>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</si>
  <si>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</si>
  <si>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</si>
  <si>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</si>
  <si>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</si>
  <si>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</si>
  <si>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</si>
  <si>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</si>
  <si>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</si>
  <si>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</si>
  <si>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</si>
  <si>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</si>
  <si>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</si>
  <si>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</si>
  <si>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</si>
  <si>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</si>
  <si>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</si>
  <si>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</si>
  <si>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</si>
  <si>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</si>
  <si>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</si>
  <si>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</si>
  <si>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</si>
  <si>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</si>
  <si>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</si>
  <si>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</si>
  <si>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</si>
  <si>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</si>
  <si>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</si>
  <si>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</si>
  <si>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</si>
  <si>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</si>
  <si>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</si>
  <si>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</si>
  <si>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</si>
  <si>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</si>
  <si>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</si>
  <si>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</si>
  <si>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</si>
  <si>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</si>
  <si>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</si>
  <si>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</si>
  <si>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</si>
  <si>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</si>
  <si>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</si>
  <si>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</si>
  <si>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</si>
  <si>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</si>
  <si>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</si>
  <si>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</si>
  <si>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</si>
  <si>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</si>
  <si>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</si>
  <si>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</si>
  <si>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</si>
  <si>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</si>
  <si>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</si>
  <si>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</si>
  <si>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</si>
  <si>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</si>
  <si>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</si>
  <si>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</si>
  <si>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</si>
  <si>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</si>
  <si>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</si>
  <si>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</si>
  <si>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</si>
  <si>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</si>
  <si>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</si>
  <si>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</si>
  <si>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</si>
  <si>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</si>
  <si>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</si>
  <si>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</si>
  <si>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</si>
  <si>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</si>
  <si>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</si>
  <si>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</si>
  <si>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</si>
  <si>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</si>
  <si>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</si>
  <si>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</si>
  <si>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</si>
  <si>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</si>
  <si>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</si>
  <si>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</si>
  <si>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</si>
  <si>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</si>
  <si>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</si>
  <si>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</si>
  <si>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</si>
  <si>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</si>
  <si>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</si>
  <si>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</si>
  <si>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</si>
  <si>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</si>
  <si>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</si>
  <si>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</si>
  <si>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</si>
  <si>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</si>
  <si>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</si>
  <si>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</si>
  <si>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</si>
  <si>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</si>
  <si>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</si>
  <si>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</si>
  <si>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</si>
  <si>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</si>
  <si>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</si>
  <si>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</si>
  <si>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</si>
  <si>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</si>
  <si>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</si>
  <si>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</si>
  <si>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</si>
  <si>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</si>
  <si>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</si>
  <si>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</si>
  <si>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</si>
  <si>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</si>
  <si>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</si>
  <si>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</si>
  <si>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</si>
  <si>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</si>
  <si>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</si>
  <si>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</si>
  <si>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</si>
  <si>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</si>
  <si>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</si>
  <si>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</si>
  <si>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</si>
  <si>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</si>
  <si>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</si>
  <si>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</si>
  <si>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</si>
  <si>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</si>
  <si>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</si>
  <si>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</si>
  <si>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</si>
  <si>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</si>
  <si>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</si>
  <si>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</si>
  <si>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</si>
  <si>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</si>
  <si>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</si>
  <si>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</si>
  <si>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</si>
  <si>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</si>
  <si>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</si>
  <si>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</si>
  <si>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</si>
  <si>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</si>
  <si>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</si>
  <si>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</si>
  <si>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</si>
  <si>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</si>
  <si>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</si>
  <si>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</si>
  <si>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</si>
  <si>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</si>
  <si>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</si>
  <si>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</si>
  <si>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</si>
  <si>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</si>
  <si>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</si>
  <si>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</si>
  <si>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</si>
  <si>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</si>
  <si>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</si>
  <si>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</si>
  <si>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</si>
  <si>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</si>
  <si>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</si>
  <si>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</si>
  <si>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</si>
  <si>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</si>
  <si>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</si>
  <si>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</si>
  <si>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</si>
  <si>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</si>
  <si>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</si>
  <si>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</si>
  <si>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</si>
  <si>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</si>
  <si>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</si>
  <si>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</si>
  <si>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</si>
  <si>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</si>
  <si>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</si>
  <si>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</si>
  <si>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</si>
  <si>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</si>
  <si>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</si>
  <si>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</si>
  <si>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</si>
  <si>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</si>
  <si>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</si>
  <si>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</si>
  <si>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</si>
  <si>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</si>
  <si>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</si>
  <si>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</si>
  <si>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</si>
  <si>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</si>
  <si>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</si>
  <si>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</si>
  <si>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</si>
  <si>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</si>
  <si>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</si>
  <si>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</si>
  <si>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</si>
  <si>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</si>
  <si>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</si>
  <si>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</si>
  <si>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</si>
  <si>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</si>
  <si>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</si>
  <si>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</si>
  <si>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</si>
  <si>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</si>
  <si>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</si>
  <si>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</si>
  <si>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</si>
  <si>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</si>
  <si>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</si>
  <si>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</si>
  <si>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</si>
  <si>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</si>
  <si>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</si>
  <si>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</si>
  <si>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</si>
  <si>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</si>
  <si>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</si>
  <si>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</si>
  <si>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</si>
  <si>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</si>
  <si>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</si>
  <si>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</si>
  <si>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</si>
  <si>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</si>
  <si>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</si>
  <si>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</si>
  <si>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60 min</t>
  </si>
  <si>
    <t>riy2102</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</si>
  <si>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</si>
  <si>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</si>
  <si>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</si>
  <si>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</si>
  <si>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</si>
  <si>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PCM-20251127-00000625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</si>
  <si>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</si>
  <si>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</si>
  <si>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</si>
  <si>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</si>
  <si>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</si>
  <si>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</si>
  <si>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</si>
  <si>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</si>
  <si>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PCM-20251127-00000583</t>
  </si>
  <si>
    <t>EM team At site TS</t>
  </si>
  <si>
    <t>TT-20251126-01513 -no new PCM</t>
  </si>
  <si>
    <t>EM team on thje way ETA: 40 Mins</t>
  </si>
  <si>
    <t>PCM-20251127-00000664</t>
  </si>
  <si>
    <t>PCM-20251127-00000655</t>
  </si>
  <si>
    <t>SCECO Blackout team checking one by one</t>
  </si>
  <si>
    <t>PCM-20251127-00000631</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</si>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</sst>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66" dataDxfId="165" headerRowBorderDxfId="163" tableBorderDxfId="164" totalsRowBorderDxfId="162">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9" dataDxfId="148" headerRowBorderDxfId="146" tableBorderDxfId="147" totalsRowBorderDxfId="145">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0" dataDxfId="39" headerRowBorderDxfId="37" tableBorderDxfId="38" totalsRowBorderDxfId="36">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3" dataDxfId="22" headerRowBorderDxfId="20" tableBorderDxfId="21">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7" headerRowBorderDxfId="5" tableBorderDxfId="6">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325.47041053240537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45988.418836458331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45988.418836458331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45988.418836458331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45988.418836458331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45988.418836458331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45988.418836458331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45988.418836458331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45988.418836458331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45988.418836458331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45988.418836458331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45988.418836458331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45988.418836458331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45988.418836458331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45988.418836458331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45988.418836458331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45988.418836458331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45988.418836458331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45988.418836458331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45988.418836458331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45988.418836458331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45988.418836458331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45988.418836458331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45988.418836458331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45988.418836458331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45988.418836458331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45988.418836458331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45988.418836458331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45988.418836458331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45988.418836458331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45988.418836458331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45988.418836458331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45988.418836458331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45988.418836458331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45988.418836458331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45988.418836458331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45988.418836458331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45988.418836458331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45988.418836458331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45988.418836458331</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B09843DA-0AF1-42EE-BB2A-12CF0BCBC87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163.41899849537003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4.0314174768500379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0.22987812499923166</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7.2239236105815507E-2</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R2</v>
      </c>
      <c r="C7" s="18"/>
      <c r="D7" s="18" t="s">
        <v>39111</v>
      </c>
      <c r="E7" s="99" t="s">
        <v>39021</v>
      </c>
      <c r="F7" s="100"/>
      <c r="G7" s="101">
        <f ca="1">IFERROR(NOW()-F7,"-")</f>
        <v>45988.418836458331</v>
      </c>
      <c r="H7" s="100">
        <v>45988.404768518521</v>
      </c>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45988.418836458331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45988.418836458331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45988.418836458331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45988.418836458331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45988.418836458331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45988.418836458331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45988.418836458331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45988.418836458331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45988.418836458331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45988.418836458331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45988.418836458331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45988.418836458331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45988.418836458331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45988.418836458331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45988.418836458331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45988.418836458331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45988.418836458331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45988.418836458331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45988.418836458331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45988.418836458331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45988.418836458331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45988.418836458331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45988.418836458331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45988.418836458331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45988.418836458331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45988.418836458331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45988.418836458331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45988.418836458331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45988.418836458331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45988.418836458331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45988.418836458331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45988.418836458331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45988.418836458331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45988.418836458331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45988.418836458331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45988.418836458331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45988.418836458331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45988.418836458331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45988.418836458331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45988.418836458331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45988.418836458331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45988.418836458331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45988.418836458331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45988.418836458331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45988.418836458331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45988.418836458331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45988.418836458331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45988.418836458331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45988.418836458331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45988.418836458331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45988.418836458331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45988.418836458331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45988.418836458331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45988.418836458331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45988.418836458331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45988.418836458331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45988.418836458331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45988.418836458331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45988.418836458331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45988.418836458331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45988.418836458331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45988.418836458331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45988.418836458331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45988.418836458331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45988.418836458331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45988.418836458331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45988.418836458331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45988.418836458331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45988.418836458331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45988.418836458331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45988.418836458331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45988.418836458331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45988.418836458331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45988.418836458331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45988.418836458331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45988.418836458331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45988.418836458331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45988.418836458331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45988.418836458331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45988.418836458331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45988.418836458331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45988.418836458331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45988.418836458331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45988.418836458331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45988.418836458331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45988.418836458331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45988.418836458331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45988.418836458331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45988.418836458331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45988.418836458331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45988.418836458331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45988.418836458331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45988.418836458331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45988.418836458331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45988.418836458331</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45988.418836458331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45988.418836458331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45988.418836458331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45988.418836458331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45988.418836458331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45988.418836458331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45988.418836458331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45988.418836458331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45988.418836458331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45988.418836458331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45988.418836458331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45988.418836458331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45988.418836458331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45988.418836458331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45988.418836458331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45988.418836458331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45988.418836458331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45988.418836458331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45988.418836458331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45988.418836458331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45988.418836458331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45988.418836458331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45988.418836458331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45988.418836458331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45988.418836458331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45988.418836458331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45988.418836458331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45988.418836458331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45988.418836458331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45988.418836458331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45988.418836458331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45988.418836458331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45988.418836458331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45988.418836458331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45988.418836458331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45988.418836458331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45988.418836458331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45988.418836458331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45988.418836458331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45988.418836458331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45988.418836458331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45988.418836458331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45988.418836458331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45988.418836458331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45988.418836458331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45988.418836458331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45988.418836458331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45988.418836458331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45988.418836458331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45988.418836458331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45988.418836458331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45988.418836458331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45988.418836458331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45988.418836458331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45988.418836458331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45988.418836458331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45988.418836458331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45988.418836458331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45988.418836458331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45988.418836458331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45988.418836458331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45988.418836458331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45988.418836458331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45988.418836458331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45988.418836458331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45988.418836458331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45988.418836458331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45988.418836458331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45988.418836458331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45988.418836458331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45988.418836458331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45988.418836458331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45988.418836458331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45988.418836458331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45988.418836458331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45988.418836458331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45988.418836458331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45988.418836458331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45988.418836458331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45988.418836458331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45988.418836458331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45988.418836458331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45988.418836458331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45988.418836458331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45988.418836458331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45988.418836458331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45988.418836458331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45988.418836458331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45988.418836458331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45988.418836458331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45988.418836458331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45988.418836458331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45988.418836458331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45988.418836458331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45988.418836458331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45988.418836458331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45988.418836458331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45988.418836458331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45988.418836458331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45988.418836458331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45988.418836458331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45988.418836458331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45988.418836458331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45988.418836458331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45988.418836458331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45988.418836458331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45988.418836458331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45988.418836458331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45988.418836458331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45988.418836458331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45988.418836458331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45988.418836458331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45988.418836458331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45988.418836458331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45988.418836458331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45988.418836458331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45988.418836458331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45988.418836458331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45988.418836458331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45988.418836458331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45988.418836458331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45988.418836458331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45988.418836458331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45988.418836458331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45988.418836458331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45988.418836458331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45988.418836458331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45988.418836458331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45988.418836458331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45988.418836458331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45988.418836458331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45988.418836458331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45988.418836458331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45988.418836458331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45988.418836458331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45988.418836458331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45988.418836458331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45988.418836458331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45988.418836458331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45988.418836458331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45988.418836458331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45988.418836458331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45988.418836458331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45988.418836458331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45988.418836458331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45988.418836458331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45988.418836458331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45988.418836458331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45988.418836458331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45988.418836458331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45988.418836458331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45988.418836458331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45988.418836458331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45988.418836458331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45988.418836458331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45988.418836458331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45988.418836458331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45988.418836458331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45988.418836458331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45988.418836458331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45988.418836458331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45988.418836458331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45988.418836458331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45988.418836458331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45988.418836458331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45988.418836458331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45988.418836458331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45988.418836458331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45988.418836458331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45988.418836458331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45988.418836458331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45988.418836458331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45988.418836458331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45988.418836458331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45988.418836458331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45988.418836458331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45988.418836458331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45988.418836458331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45988.418836458331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45988.418836458331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45988.418836458331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45988.418836458331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45988.418836458331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45988.418836458331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45988.418836458331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45988.418836458331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45988.418836458331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45988.418836458331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45988.418836458331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45988.418836458331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45988.418836458331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45988.418836458331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45988.418836458331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45988.418836458331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45988.418836458331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45988.418836458331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45988.418836458331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45988.418836458331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45988.418836458331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45988.418836458331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45988.418836458331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45988.418836458331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45988.418836458331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45988.418836458331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45988.418836458331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45988.418836458331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45988.418836458331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45988.418836458331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45988.418836458331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45988.418836458331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45988.418836458331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45988.418836458331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45988.418836458331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45988.418836458331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45988.418836458331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45988.418836458331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45988.418836458331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45988.418836458331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45988.418836458331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45988.418836458331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45988.418836458331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45988.418836458331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45988.418836458331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45988.418836458331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45988.418836458331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45988.418836458331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45988.418836458331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45988.418836458331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45988.418836458331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45988.418836458331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45988.418836458331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45988.418836458331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45988.418836458331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45988.418836458331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45988.418836458331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45988.418836458331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45988.418836458331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45988.418836458331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45988.418836458331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45988.418836458331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45988.418836458331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45988.418836458331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45988.418836458331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45988.418836458331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45988.418836458331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45988.418836458331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45988.418836458331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45988.418836458331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45988.418836458331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45988.418836458331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45988.418836458331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45988.418836458331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45988.418836458331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45988.418836458331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45988.418836458331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45988.418836458331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45988.418836458331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45988.418836458331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45988.418836458331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45988.418836458331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45988.418836458331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45988.418836458331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45988.418836458331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45988.418836458331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45988.418836458331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45988.418836458331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45988.418836458331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45988.418836458331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45988.418836458331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45988.418836458331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45988.418836458331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45988.418836458331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45988.418836458331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45988.418836458331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45988.418836458331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45988.418836458331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45988.418836458331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45988.418836458331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45988.418836458331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45988.418836458331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45988.418836458331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45988.418836458331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45988.418836458331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45988.418836458331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45988.418836458331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45988.418836458331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45988.418836458331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45988.418836458331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45988.418836458331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45988.418836458331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45988.418836458331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45988.418836458331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45988.418836458331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45988.418836458331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45988.418836458331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45988.418836458331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45988.418836458331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45988.418836458331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45988.418836458331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45988.418836458331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45988.418836458331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45988.418836458331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45988.418836458331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45988.418836458331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45988.418836458331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45988.418836458331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45988.418836458331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45988.418836458331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45988.418836458331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45988.418836458331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45988.418836458331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45988.418836458331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45988.418836458331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45988.418836458331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45988.418836458331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45988.418836458331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45988.418836458331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45988.418836458331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45988.418836458331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45988.418836458331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45988.418836458331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45988.418836458331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45988.418836458331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45988.418836458331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45988.418836458331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45988.418836458331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45988.418836458331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45988.418836458331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45988.418836458331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45988.418836458331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45988.418836458331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45988.418836458331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45988.418836458331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45988.418836458331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45988.418836458331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45988.418836458331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45988.418836458331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45988.418836458331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45988.418836458331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45988.418836458331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45988.418836458331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45988.418836458331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45988.418836458331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45988.418836458331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45988.418836458331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45988.418836458331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45988.418836458331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45988.418836458331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45988.418836458331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45988.418836458331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45988.418836458331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45988.418836458331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45988.418836458331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45988.418836458331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45988.418836458331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45988.418836458331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45988.418836458331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45988.418836458331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45988.418836458331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45988.418836458331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45988.418836458331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45988.418836458331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45988.418836458331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45988.418836458331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45988.418836458331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45988.418836458331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45988.418836458331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45988.418836458331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45988.418836458331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45988.418836458331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45988.418836458331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45988.418836458331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45988.418836458331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45988.418836458331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45988.418836458331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45988.418836458331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45988.418836458331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45988.418836458331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45988.418836458331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45988.418836458331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45988.418836458331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45988.418836458331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45988.418836458331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45988.418836458331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45988.418836458331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45988.418836458331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45988.418836458331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45988.418836458331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45988.418836458331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45988.418836458331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45988.418836458331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45988.418836458331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45988.418836458331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45988.418836458331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45988.418836458331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45988.418836458331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45988.418836458331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45988.418836458331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45988.418836458331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45988.418836458331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45988.418836458331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45988.418836458331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45988.418836458331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45988.418836458331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45988.418836458331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45988.418836458331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45988.418836458331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45988.418836458331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45988.418836458331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45988.418836458331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45988.418836458331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45988.418836458331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45988.418836458331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45988.418836458331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45988.418836458331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45988.418836458331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45988.418836458331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45988.418836458331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45988.418836458331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45988.418836458331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45988.418836458331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45988.418836458331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45988.418836458331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45988.418836458331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45988.418836458331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45988.418836458331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45988.418836458331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45988.418836458331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45988.418836458331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45988.418836458331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45988.418836458331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45988.418836458331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45988.418836458331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45988.418836458331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45988.418836458331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45988.418836458331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45988.418836458331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45988.418836458331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45988.418836458331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45988.418836458331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45988.418836458331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45988.418836458331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45988.418836458331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45988.418836458331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45988.418836458331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45988.418836458331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45988.418836458331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45988.418836458331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45988.418836458331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45988.418836458331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45988.418836458331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45988.418836458331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45988.418836458331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45988.418836458331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45988.418836458331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45988.418836458331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45988.418836458331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45988.418836458331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45988.418836458331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45988.418836458331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45988.418836458331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45988.418836458331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45988.418836458331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45988.418836458331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45988.418836458331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45988.418836458331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45988.418836458331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45988.418836458331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45988.418836458331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45988.418836458331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45988.418836458331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45988.418836458331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45988.418836458331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45988.418836458331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45988.418836458331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45988.418836458331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45988.418836458331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45988.418836458331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45988.418836458331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45988.418836458331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45988.418836458331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45988.418836458331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45988.418836458331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45988.418836458331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45988.418836458331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45988.418836458331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45988.418836458331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45988.418836458331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45988.418836458331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45988.418836458331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45988.418836458331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45988.418836458331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45988.418836458331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45988.418836458331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45988.418836458331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45988.418836458331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45988.418836458331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45988.418836458331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45988.418836458331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45988.418836458331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45988.418836458331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45988.418836458331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45988.418836458331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45988.418836458331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45988.418836458331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45988.418836458331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45988.418836458331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45988.418836458331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45988.418836458331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45988.418836458331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45988.418836458331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45988.418836458331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45988.418836458331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45988.418836458331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45988.418836458331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45988.418836458331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45988.418836458331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45988.418836458331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45988.418836458331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45988.418836458331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45988.418836458331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45988.418836458331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45988.418836458331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45988.418836458331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45988.418836458331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45988.418836458331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45988.418836458331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45988.418836458331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45988.418836458331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45988.418836458331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45988.418836458331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45988.418836458331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45988.418836458331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45988.418836458331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45988.418836458331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45988.418836458331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45988.418836458331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45988.418836458331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45988.418836458331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45988.418836458331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45988.418836458331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45988.418836458331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45988.418836458331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45988.418836458331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45988.418836458331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45988.418836458331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45988.418836458331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45988.418836458331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45988.418836458331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45988.418836458331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45988.418836458331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45988.418836458331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45988.418836458331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45988.418836458331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45988.418836458331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45988.418836458331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45988.418836458331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45988.418836458331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45988.418836458331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45988.418836458331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45988.418836458331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45988.418836458331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45988.418836458331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45988.418836458331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45988.418836458331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45988.418836458331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45988.418836458331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45988.418836458331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45988.418836458331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45988.418836458331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45988.418836458331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45988.418836458331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45988.418836458331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45988.418836458331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45988.418836458331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45988.418836458331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45988.418836458331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45988.418836458331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45988.418836458331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45988.418836458331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45988.418836458331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45988.418836458331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45988.418836458331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45988.418836458331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45988.418836458331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45988.418836458331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45988.418836458331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45988.418836458331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45988.418836458331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45988.418836458331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45988.418836458331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45988.418836458331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45988.418836458331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45988.418836458331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45988.418836458331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45988.418836458331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45988.418836458331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45988.418836458331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45988.418836458331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45988.418836458331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45988.418836458331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45988.418836458331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45988.418836458331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45988.418836458331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45988.418836458331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45988.418836458331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45988.418836458331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45988.418836458331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45988.418836458331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45988.418836458331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45988.418836458331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45988.418836458331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45988.418836458331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45988.418836458331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45988.418836458331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45988.418836458331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45988.418836458331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45988.418836458331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45988.418836458331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45988.418836458331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45988.418836458331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45988.418836458331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45988.418836458331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45988.418836458331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45988.418836458331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45988.418836458331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45988.418836458331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45988.418836458331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45988.418836458331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45988.418836458331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45988.418836458331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45988.418836458331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45988.418836458331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45988.418836458331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45988.418836458331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45988.418836458331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45988.418836458331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45988.418836458331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45988.418836458331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45988.418836458331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45988.418836458331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45988.418836458331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45988.418836458331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45988.418836458331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45988.418836458331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45988.418836458331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45988.418836458331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45988.418836458331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45988.418836458331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45988.418836458331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45988.418836458331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45988.418836458331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45988.418836458331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45988.418836458331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45988.418836458331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45988.418836458331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45988.418836458331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45988.418836458331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45988.418836458331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45988.418836458331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45988.418836458331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45988.418836458331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45988.418836458331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45988.418836458331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45988.418836458331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45988.418836458331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45988.418836458331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45988.418836458331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45988.418836458331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45988.418836458331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45988.418836458331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45988.418836458331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45988.418836458331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45988.418836458331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45988.418836458331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45988.418836458331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45988.418836458331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45988.418836458331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45988.418836458331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45988.418836458331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45988.418836458331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45988.418836458331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45988.418836458331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45988.418836458331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45988.418836458331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45988.418836458331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45988.418836458331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45988.418836458331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45988.418836458331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45988.418836458331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45988.418836458331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45988.418836458331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45988.418836458331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45988.418836458331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45988.418836458331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45988.418836458331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45988.418836458331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45988.418836458331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45988.418836458331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45988.418836458331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45988.418836458331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45988.418836458331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45988.418836458331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45988.418836458331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45988.418836458331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45988.418836458331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45988.418836458331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45988.418836458331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45988.418836458331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45988.418836458331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45988.418836458331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45988.418836458331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45988.418836458331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45988.418836458331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45988.418836458331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45988.418836458331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45988.418836458331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45988.418836458331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45988.418836458331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45988.418836458331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45988.418836458331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45988.418836458331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45988.418836458331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45988.418836458331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45988.418836458331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45988.418836458331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45988.418836458331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45988.418836458331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45988.418836458331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45988.418836458331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45988.418836458331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45988.418836458331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45988.418836458331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45988.418836458331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45988.418836458331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45988.418836458331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45988.418836458331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45988.418836458331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45988.418836458331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45988.418836458331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45988.418836458331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45988.418836458331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45988.418836458331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45988.418836458331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45988.418836458331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45988.418836458331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45988.418836458331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45988.418836458331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45988.418836458331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45988.418836458331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45988.418836458331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45988.418836458331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45988.418836458331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45988.418836458331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45988.418836458331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45988.418836458331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45988.418836458331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45988.418836458331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45988.418836458331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45988.418836458331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45988.418836458331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45988.418836458331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45988.418836458331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45988.418836458331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45988.418836458331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45988.418836458331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45988.418836458331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45988.418836458331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45988.418836458331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45988.418836458331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45988.418836458331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45988.418836458331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45988.418836458331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45988.418836458331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45988.418836458331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45988.418836458331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45988.418836458331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45988.418836458331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45988.418836458331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45988.418836458331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45988.418836458331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45988.418836458331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45988.418836458331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45988.418836458331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45988.418836458331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45988.418836458331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45988.418836458331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45988.418836458331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45988.418836458331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45988.418836458331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45988.418836458331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45988.418836458331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45988.418836458331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45988.418836458331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45988.418836458331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45988.418836458331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45988.418836458331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45988.418836458331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45988.418836458331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45988.418836458331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45988.418836458331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45988.418836458331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45988.418836458331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45988.418836458331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45988.418836458331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45988.418836458331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45988.418836458331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45988.418836458331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45988.418836458331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45988.418836458331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45988.418836458331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45988.418836458331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45988.418836458331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45988.418836458331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45988.418836458331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45988.418836458331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45988.418836458331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45988.418836458331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45988.418836458331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45988.418836458331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45988.418836458331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45988.418836458331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45988.418836458331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45988.418836458331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45988.418836458331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45988.418836458331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45988.418836458331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45988.418836458331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45988.418836458331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45988.418836458331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45988.418836458331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45988.418836458331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45988.418836458331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45988.418836458331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45988.418836458331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45988.418836458331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45988.418836458331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45988.418836458331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45988.418836458331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45988.418836458331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45988.418836458331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45988.418836458331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45988.418836458331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45988.418836458331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45988.418836458331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45988.418836458331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45988.418836458331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45988.418836458331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45988.418836458331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45988.418836458331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45988.418836458331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45988.418836458331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45988.418836458331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45988.418836458331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45988.418836458331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45988.418836458331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45988.418836458331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45988.418836458331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45988.418836458331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45988.418836458331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45988.418836458331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45988.418836458331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45988.418836458331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45988.418836458331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45988.418836458331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45988.418836458331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45988.418836458331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45988.418836458331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45988.418836458331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45988.418836458331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45988.418836458331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45988.418836458331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45988.418836458331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45988.418836458331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45988.418836458331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45988.418836458331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45988.418836458331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45988.418836458331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45988.418836458331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45988.418836458331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45988.418836458331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45988.418836458331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45988.418836458331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45988.418836458331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45988.418836458331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45988.418836458331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45988.418836458331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45988.418836458331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45988.418836458331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45988.418836458331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45988.418836458331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45988.418836458331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45988.418836458331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45988.418836458331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45988.418836458331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45988.418836458331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45988.418836458331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45988.418836458331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45988.418836458331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45988.418836458331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45988.418836458331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45988.418836458331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45988.418836458331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45988.418836458331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45988.418836458331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45988.418836458331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45988.418836458331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45988.418836458331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45988.418836458331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45988.418836458331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45988.418836458331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45988.418836458331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45988.418836458331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45988.418836458331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45988.418836458331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45988.418836458331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45988.418836458331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45988.418836458331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45988.418836458331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45988.418836458331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45988.418836458331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45988.418836458331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45988.418836458331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45988.418836458331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45988.418836458331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45988.418836458331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45988.418836458331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45988.418836458331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45988.418836458331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45988.418836458331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45988.418836458331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45988.418836458331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45988.418836458331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45988.418836458331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45988.418836458331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45988.418836458331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45988.418836458331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45988.418836458331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45988.418836458331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45988.418836458331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45988.418836458331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45988.418836458331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45988.418836458331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45988.418836458331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45988.418836458331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45988.418836458331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45988.418836458331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45988.418836458331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45988.418836458331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45988.418836458331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45988.418836458331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284.93811886573531</v>
      </c>
      <c r="H2" s="92">
        <v>45703.474768518521</v>
      </c>
      <c r="I2" s="92" t="str">
        <f>IFERROR(VLOOKUP(D2,DB!A:F,6,0),"")</f>
        <v>SCECO</v>
      </c>
      <c r="J2" s="92" t="str">
        <f>IFERROR(VLOOKUP(D2,DB!A:G,7,0),"")</f>
        <v>Dead</v>
      </c>
      <c r="K2" s="94" t="s">
        <v>39113</v>
      </c>
      <c r="L2" s="88" t="str">
        <f>IFERROR(VLOOKUP(D2,DB!A:I,9,0),"")</f>
        <v>Latis</v>
      </c>
    </row>
    <row r="3" spans="1:16" ht="15" customHeight="1">
      <c r="A3" s="110" t="s">
        <v>39114</v>
      </c>
      <c r="B3" s="110" t="str">
        <f>IFERROR(VLOOKUP(D3,DB!A:K,11,0),"")</f>
        <v>R4</v>
      </c>
      <c r="C3" s="90">
        <v>1</v>
      </c>
      <c r="D3" s="88" t="s">
        <v>37030</v>
      </c>
      <c r="E3" s="91" t="s">
        <v>39021</v>
      </c>
      <c r="F3" s="92">
        <v>45988.369444444441</v>
      </c>
      <c r="G3" s="93">
        <f t="shared" ref="G3:G25" ca="1" si="0">IFERROR(NOW()-F3,"")</f>
        <v>4.9392013890610542E-2</v>
      </c>
      <c r="H3" s="92">
        <v>45988.351921296293</v>
      </c>
      <c r="I3" s="92" t="str">
        <f>IFERROR(VLOOKUP(D3,DB!A:F,6,0),"")</f>
        <v>SCECO</v>
      </c>
      <c r="J3" s="92" t="str">
        <f>IFERROR(VLOOKUP(D3,DB!A:G,7,0),"")</f>
        <v>Dead</v>
      </c>
      <c r="K3" s="94" t="s">
        <v>39115</v>
      </c>
      <c r="L3" s="88" t="str">
        <f>IFERROR(VLOOKUP(D3,DB!A:I,9,0),"")</f>
        <v>Latis</v>
      </c>
    </row>
    <row r="4" spans="1:16" ht="15" customHeight="1">
      <c r="A4" s="110" t="s">
        <v>39116</v>
      </c>
      <c r="B4" s="110" t="str">
        <f>IFERROR(VLOOKUP(D4,DB!A:K,11,0),"")</f>
        <v>R4</v>
      </c>
      <c r="C4" s="90">
        <v>1</v>
      </c>
      <c r="D4" s="88" t="s">
        <v>36935</v>
      </c>
      <c r="E4" s="91" t="s">
        <v>39021</v>
      </c>
      <c r="F4" s="92"/>
      <c r="G4" s="93">
        <f t="shared" ca="1" si="0"/>
        <v>45988.418836458331</v>
      </c>
      <c r="H4" s="92">
        <v>45988.351921296293</v>
      </c>
      <c r="I4" s="92" t="str">
        <f>IFERROR(VLOOKUP(D4,DB!A:F,6,0),"")</f>
        <v>SCECO</v>
      </c>
      <c r="J4" s="92" t="str">
        <f>IFERROR(VLOOKUP(D4,DB!A:G,7,0),"")</f>
        <v>Dead</v>
      </c>
      <c r="K4" s="94" t="s">
        <v>39115</v>
      </c>
      <c r="L4" s="88" t="str">
        <f>IFERROR(VLOOKUP(D4,DB!A:I,9,0),"")</f>
        <v>Latis</v>
      </c>
    </row>
    <row r="5" spans="1:16" ht="15" customHeight="1">
      <c r="A5" s="110" t="s">
        <v>39117</v>
      </c>
      <c r="B5" s="110" t="str">
        <f>IFERROR(VLOOKUP(D5,DB!A:K,11,0),"")</f>
        <v>R4</v>
      </c>
      <c r="C5" s="90">
        <v>2</v>
      </c>
      <c r="D5" s="88" t="s">
        <v>28981</v>
      </c>
      <c r="E5" s="91" t="s">
        <v>39021</v>
      </c>
      <c r="F5" s="92">
        <v>45988.388067129628</v>
      </c>
      <c r="G5" s="93">
        <f t="shared" ca="1" si="0"/>
        <v>3.0769328703172505E-2</v>
      </c>
      <c r="H5" s="92">
        <v>45988.380833333336</v>
      </c>
      <c r="I5" s="92" t="str">
        <f>IFERROR(VLOOKUP(D5,DB!A:F,6,0),"")</f>
        <v>SCECO</v>
      </c>
      <c r="J5" s="92" t="str">
        <f>IFERROR(VLOOKUP(D5,DB!A:G,7,0),"")</f>
        <v>Vandalized</v>
      </c>
      <c r="K5" s="94" t="s">
        <v>39110</v>
      </c>
      <c r="L5" s="88" t="str">
        <f>IFERROR(VLOOKUP(D5,DB!A:I,9,0),"")</f>
        <v>Latis</v>
      </c>
    </row>
    <row r="6" spans="1:16" ht="15" customHeight="1">
      <c r="A6" s="110"/>
      <c r="B6" s="110" t="str">
        <f>IFERROR(VLOOKUP(D6,DB!A:K,11,0),"")</f>
        <v/>
      </c>
      <c r="C6" s="90"/>
      <c r="D6" s="88"/>
      <c r="E6" s="91"/>
      <c r="F6" s="92"/>
      <c r="G6" s="93">
        <f t="shared" ca="1" si="0"/>
        <v>45988.418836458331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45988.418836458331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45988.418836458331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45988.418836458331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45988.418836458331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45988.418836458331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45988.418836458331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45988.418836458331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45988.418836458331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45988.418836458331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45988.418836458331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45988.418836458331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45988.418836458331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45988.418836458331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45988.418836458331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45988.418836458331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45988.418836458331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45988.418836458331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45988.418836458331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45988.418836458331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45988.418836458331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45988.418836458331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45988.418836458331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45988.418836458331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45988.418836458331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45988.418836458331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45988.418836458331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45988.418836458331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45988.418836458331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45988.418836458331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45988.418836458331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45988.418836458331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45988.418836458331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45988.418836458331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45988.418836458331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45988.418836458331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45988.418836458331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45988.418836458331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45988.418836458331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45988.418836458331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45988.418836458331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45988.418836458331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45988.418836458331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45988.418836458331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45988.418836458331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45988.418836458331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45988.418836458331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45988.418836458331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45988.418836458331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45988.418836458331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45988.418836458331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45988.418836458331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45988.418836458331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45988.418836458331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45988.418836458331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45988.418836458331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45988.418836458331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45988.418836458331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45988.418836458331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45988.418836458331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45988.418836458331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45988.418836458331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45988.418836458331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45988.418836458331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45988.418836458331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45988.418836458331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45988.418836458331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45988.418836458331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45988.418836458331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45988.418836458331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45988.418836458331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45988.418836458331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45988.418836458331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45988.418836458331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45988.418836458331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45988.418836458331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45988.418836458331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45988.418836458331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45988.418836458331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45988.418836458331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45988.418836458331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45988.418836458331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45988.418836458331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45988.418836458331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45988.418836458331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45988.418836458331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45988.418836458331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45988.418836458331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45988.418836458331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45988.418836458331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45988.418836458331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45988.418836458331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45988.418836458331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45988.418836458331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45988.418836458331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45988.418836458331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45988.418836458331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45988.418836458331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45988.418836458331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45988.418836458331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45988.418836458331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45988.418836458331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45988.418836458331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45988.418836458331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45988.418836458331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45988.418836458331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45988.418836458331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45988.418836458331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45988.418836458331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45988.418836458331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45988.418836458331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45988.418836458331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45988.418836458331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45988.418836458331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45988.418836458331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45988.418836458331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45988.418836458331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45988.418836458331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45988.418836458331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45988.418836458331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45988.418836458331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45988.418836458331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45988.418836458331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45988.418836458331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45988.418836458331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45988.418836458331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45988.418836458331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45988.418836458331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45988.418836458331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45988.418836458331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45988.418836458331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45988.418836458331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45988.418836458331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45988.418836458331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45988.418836458331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45988.418836458331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45988.418836458331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45988.418836458331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45988.418836458331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45988.418836458331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45988.418836458331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45988.418836458331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45988.418836458331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45988.418836458331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45988.418836458331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45988.418836458331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45988.418836458331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45988.418836458331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45988.418836458331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45988.418836458331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45988.418836458331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45988.418836458331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45988.418836458331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45988.418836458331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45988.418836458331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45988.418836458331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45988.418836458331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45988.418836458331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45988.418836458331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45988.418836458331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45988.418836458331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45988.418836458331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45988.418836458331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45988.418836458331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45988.418836458331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45988.418836458331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45988.418836458331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45988.418836458331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45988.418836458331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45988.418836458331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45988.418836458331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45988.418836458331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45988.418836458331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45988.418836458331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45988.418836458331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45988.418836458331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45988.418836458331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45988.418836458331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45988.418836458331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45988.418836458331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45988.418836458331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45988.418836458331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45988.418836458331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45988.418836458331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45988.418836458331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45988.418836458331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45988.418836458331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45988.418836458331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45988.418836458331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45988.418836458331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45988.418836458331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45988.418836458331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45988.418836458331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45988.418836458331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45988.418836458331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45988.418836458331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45988.418836458331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45988.418836458331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45988.418836458331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45988.418836458331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45988.418836458331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45988.418836458331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45988.418836458331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45988.418836458331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45988.418836458331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45988.418836458331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45988.418836458331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45988.418836458331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45988.418836458331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45988.418836458331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45988.418836458331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45988.418836458331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45988.418836458331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45988.418836458331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45988.418836458331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45988.418836458331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45988.418836458331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45988.418836458331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45988.418836458331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45988.418836458331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45988.418836458331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45988.418836458331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45988.418836458331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45988.418836458331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45988.418836458331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45988.418836458331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45988.418836458331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45988.418836458331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45988.418836458331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45988.418836458331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45988.418836458331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45988.418836458331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45988.418836458331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45988.418836458331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45988.418836458331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45988.418836458331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45988.418836458331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45988.418836458331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45988.418836458331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45988.418836458331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45988.418836458331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45988.418836458331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45988.418836458331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45988.418836458331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45988.418836458331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45988.418836458331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45988.418836458331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45988.418836458331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45988.418836458331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45988.418836458331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45988.418836458331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45988.418836458331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45988.418836458331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45988.418836458331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45988.418836458331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45988.418836458331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45988.418836458331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45988.418836458331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45988.418836458331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45988.418836458331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45988.418836458331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45988.418836458331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45988.418836458331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45988.418836458331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45988.418836458331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45988.418836458331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45988.418836458331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45988.418836458331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45988.418836458331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45988.418836458331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45988.418836458331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45988.418836458331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45988.418836458331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45988.418836458331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45988.418836458331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45988.418836458331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45988.418836458331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45988.418836458331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45988.418836458331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45988.418836458331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45988.418836458331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45988.418836458331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45988.418836458331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45988.418836458331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45988.418836458331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45988.418836458331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45988.418836458331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45988.418836458331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45988.418836458331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45988.418836458331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45988.418836458331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45988.418836458331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45988.418836458331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45988.418836458331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45988.418836458331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45988.418836458331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45988.418836458331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45988.418836458331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45988.418836458331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45988.418836458331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45988.418836458331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45988.418836458331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45988.418836458331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45988.418836458331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45988.418836458331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45988.418836458331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45988.418836458331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45988.418836458331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45988.418836458331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45988.418836458331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45988.418836458331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45988.418836458331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45988.418836458331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45988.418836458331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45988.418836458331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45988.418836458331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45988.418836458331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45988.418836458331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45988.418836458331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45988.418836458331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45988.418836458331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45988.418836458331</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8" sqref="D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96.586776273143187</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62.229959143514861</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39.757725347219093</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7.0455378472179291</v>
      </c>
      <c r="H5" s="119">
        <v>45981.360798611109</v>
      </c>
      <c r="I5" s="106" t="str">
        <f>IFERROR(VLOOKUP(D5,DB!A:F,6,0),"")</f>
        <v>SCECO</v>
      </c>
      <c r="J5" s="106" t="str">
        <f>IFERROR(VLOOKUP(D5,DB!A:G,7,0),"")</f>
        <v>Dead</v>
      </c>
      <c r="K5" s="106" t="s">
        <v>39125</v>
      </c>
      <c r="L5" s="106" t="str">
        <f>IFERROR(VLOOKUP(D5,DB!A:I,9,0),"")</f>
        <v>Latis</v>
      </c>
    </row>
    <row r="6" spans="1:13" s="39" customFormat="1">
      <c r="A6" s="37" t="s">
        <v>39126</v>
      </c>
      <c r="B6" s="37" t="str">
        <f>IFERROR(VLOOKUP(D6,DB!A:K,11,0),"")</f>
        <v>R5</v>
      </c>
      <c r="C6" s="37">
        <v>1</v>
      </c>
      <c r="D6" s="37" t="s">
        <v>35154</v>
      </c>
      <c r="E6" s="37" t="s">
        <v>39021</v>
      </c>
      <c r="F6" s="147">
        <v>45988.370937500003</v>
      </c>
      <c r="G6" s="108">
        <f ca="1">IFERROR(NOW()-F6,"")</f>
        <v>4.7898958328005392E-2</v>
      </c>
      <c r="H6" s="38">
        <v>45988.360231481478</v>
      </c>
      <c r="I6" s="37" t="str">
        <f>IFERROR(VLOOKUP(D6,DB!A:F,6,0),"")</f>
        <v>Generator-SG</v>
      </c>
      <c r="J6" s="37" t="str">
        <f>IFERROR(VLOOKUP(D6,DB!A:G,7,0),"")</f>
        <v>Dead</v>
      </c>
      <c r="K6" s="37" t="s">
        <v>39127</v>
      </c>
      <c r="L6" s="37" t="str">
        <f>IFERROR(VLOOKUP(D6,DB!A:I,9,0),"")</f>
        <v>Latis</v>
      </c>
    </row>
    <row r="7" spans="1:13" s="39" customFormat="1">
      <c r="A7" s="37" t="s">
        <v>39128</v>
      </c>
      <c r="B7" s="37" t="str">
        <f>IFERROR(VLOOKUP(D7,DB!A:K,11,0),"")</f>
        <v>R5</v>
      </c>
      <c r="C7" s="37">
        <v>2</v>
      </c>
      <c r="D7" s="37" t="s">
        <v>38123</v>
      </c>
      <c r="E7" s="37" t="s">
        <v>39021</v>
      </c>
      <c r="F7" s="38" t="s">
        <v>24</v>
      </c>
      <c r="G7" s="108" t="str">
        <f t="shared" ref="G7:G36" ca="1" si="2">IFERROR(NOW()-F7,"")</f>
        <v/>
      </c>
      <c r="H7" s="38">
        <v>45988.382777777777</v>
      </c>
      <c r="I7" s="37" t="str">
        <f>IFERROR(VLOOKUP(D7,DB!A:F,6,0),"")</f>
        <v>SCECO</v>
      </c>
      <c r="J7" s="37" t="str">
        <f>IFERROR(VLOOKUP(D7,DB!A:G,7,0),"")</f>
        <v>Haj Removal</v>
      </c>
      <c r="K7" s="37" t="s">
        <v>39129</v>
      </c>
      <c r="L7" s="37" t="str">
        <f>IFERROR(VLOOKUP(D7,DB!A:I,9,0),"")</f>
        <v>Latis</v>
      </c>
    </row>
    <row r="8" spans="1:13" s="39" customFormat="1">
      <c r="A8" s="37" t="s">
        <v>39130</v>
      </c>
      <c r="B8" s="37" t="str">
        <f>IFERROR(VLOOKUP(D8,DB!A:K,11,0),"")</f>
        <v>R5</v>
      </c>
      <c r="C8" s="37">
        <v>2</v>
      </c>
      <c r="D8" s="37" t="s">
        <v>38347</v>
      </c>
      <c r="E8" s="37" t="s">
        <v>39021</v>
      </c>
      <c r="F8" s="38">
        <v>45988.40016203704</v>
      </c>
      <c r="G8" s="108">
        <f t="shared" ca="1" si="2"/>
        <v>1.8674421291507315E-2</v>
      </c>
      <c r="H8" s="38">
        <v>45988.393217592595</v>
      </c>
      <c r="I8" s="37" t="str">
        <f>IFERROR(VLOOKUP(D8,DB!A:F,6,0),"")</f>
        <v>SCECO</v>
      </c>
      <c r="J8" s="37" t="str">
        <f>IFERROR(VLOOKUP(D8,DB!A:G,7,0),"")</f>
        <v>Haj Removal</v>
      </c>
      <c r="K8" s="37" t="s">
        <v>39129</v>
      </c>
      <c r="L8" s="37" t="str">
        <f>IFERROR(VLOOKUP(D8,DB!A:I,9,0),"")</f>
        <v>Latis</v>
      </c>
    </row>
    <row r="9" spans="1:13" s="39" customFormat="1">
      <c r="A9" s="37" t="s">
        <v>39131</v>
      </c>
      <c r="B9" s="37" t="str">
        <f>IFERROR(VLOOKUP(D9,DB!A:K,11,0),"")</f>
        <v>R5</v>
      </c>
      <c r="C9" s="37">
        <v>1</v>
      </c>
      <c r="D9" s="103" t="s">
        <v>38225</v>
      </c>
      <c r="E9" s="37" t="s">
        <v>39100</v>
      </c>
      <c r="F9" s="38">
        <v>45988.39738425926</v>
      </c>
      <c r="G9" s="108">
        <f t="shared" ca="1" si="2"/>
        <v>2.145219907106366E-2</v>
      </c>
      <c r="H9" s="38">
        <v>45988.382800925923</v>
      </c>
      <c r="I9" s="37" t="str">
        <f>IFERROR(VLOOKUP(D9,DB!A:F,6,0),"")</f>
        <v>SCECO</v>
      </c>
      <c r="J9" s="37" t="str">
        <f>IFERROR(VLOOKUP(D9,DB!A:G,7,0),"")</f>
        <v>Haj Removal</v>
      </c>
      <c r="K9" s="37" t="s">
        <v>39129</v>
      </c>
      <c r="L9" s="37" t="str">
        <f>IFERROR(VLOOKUP(D9,DB!A:I,9,0),"")</f>
        <v>Latis</v>
      </c>
    </row>
    <row r="10" spans="1:13" s="39" customFormat="1">
      <c r="A10" s="37" t="s">
        <v>39131</v>
      </c>
      <c r="B10" s="37" t="str">
        <f>IFERROR(VLOOKUP(D10,DB!A:K,11,0),"")</f>
        <v>R5</v>
      </c>
      <c r="C10" s="37">
        <v>1</v>
      </c>
      <c r="D10" s="103" t="s">
        <v>38237</v>
      </c>
      <c r="E10" s="37" t="s">
        <v>39100</v>
      </c>
      <c r="F10" s="38">
        <v>45988.39738425926</v>
      </c>
      <c r="G10" s="108">
        <f ca="1">IFERROR(NOW()-F10,"")</f>
        <v>2.145219907106366E-2</v>
      </c>
      <c r="H10" s="38">
        <v>45988.382800925923</v>
      </c>
      <c r="I10" s="37" t="str">
        <f>IFERROR(VLOOKUP(D10,DB!A:F,6,0),"")</f>
        <v>SCECO</v>
      </c>
      <c r="J10" s="37" t="str">
        <f>IFERROR(VLOOKUP(D10,DB!A:G,7,0),"")</f>
        <v>Haj Removal</v>
      </c>
      <c r="K10" s="37" t="s">
        <v>39132</v>
      </c>
      <c r="L10" s="37" t="str">
        <f>IFERROR(VLOOKUP(D10,DB!A:I,9,0),"")</f>
        <v>Latis</v>
      </c>
    </row>
    <row r="11" spans="1:13" s="39" customFormat="1">
      <c r="A11" s="37" t="s">
        <v>39131</v>
      </c>
      <c r="B11" s="37" t="str">
        <f>IFERROR(VLOOKUP(D11,DB!A:K,11,0),"")</f>
        <v>R5</v>
      </c>
      <c r="C11" s="37">
        <v>1</v>
      </c>
      <c r="D11" s="103" t="s">
        <v>38449</v>
      </c>
      <c r="E11" s="37" t="s">
        <v>39100</v>
      </c>
      <c r="F11" s="38">
        <v>45988.39738425926</v>
      </c>
      <c r="G11" s="108">
        <f ca="1">IFERROR(NOW()-F11,"")</f>
        <v>2.145219907106366E-2</v>
      </c>
      <c r="H11" s="38">
        <v>45988.382800925923</v>
      </c>
      <c r="I11" s="37" t="str">
        <f>IFERROR(VLOOKUP(D11,DB!A:F,6,0),"")</f>
        <v>SCECO</v>
      </c>
      <c r="J11" s="37" t="str">
        <f>IFERROR(VLOOKUP(D11,DB!A:G,7,0),"")</f>
        <v>Haj Removal</v>
      </c>
      <c r="K11" s="37" t="s">
        <v>39132</v>
      </c>
      <c r="L11" s="37" t="str">
        <f>IFERROR(VLOOKUP(D11,DB!A:I,9,0),"")</f>
        <v>Latis</v>
      </c>
    </row>
    <row r="12" spans="1:13" s="39" customFormat="1">
      <c r="A12" s="37" t="s">
        <v>39133</v>
      </c>
      <c r="B12" s="37" t="str">
        <f>IFERROR(VLOOKUP(D12,DB!A:K,11,0),"")</f>
        <v>R5</v>
      </c>
      <c r="C12" s="37">
        <v>1</v>
      </c>
      <c r="D12" s="103" t="s">
        <v>38366</v>
      </c>
      <c r="E12" s="37" t="s">
        <v>39021</v>
      </c>
      <c r="F12" s="38">
        <v>45988.389976851853</v>
      </c>
      <c r="G12" s="144">
        <f t="shared" ca="1" si="2"/>
        <v>2.8859606478363276E-2</v>
      </c>
      <c r="H12" s="38">
        <v>45988.373310185183</v>
      </c>
      <c r="I12" s="37" t="str">
        <f>IFERROR(VLOOKUP(D12,DB!A:F,6,0),"")</f>
        <v>SCECO</v>
      </c>
      <c r="J12" s="37" t="str">
        <f>IFERROR(VLOOKUP(D12,DB!A:G,7,0),"")</f>
        <v>Haj Removal</v>
      </c>
      <c r="K12" s="37" t="s">
        <v>39132</v>
      </c>
      <c r="L12" s="37" t="str">
        <f>IFERROR(VLOOKUP(D12,DB!A:I,9,0),"")</f>
        <v>Latis</v>
      </c>
    </row>
    <row r="13" spans="1:13" s="39" customFormat="1">
      <c r="A13" s="37" t="s">
        <v>39133</v>
      </c>
      <c r="B13" s="37" t="str">
        <f>IFERROR(VLOOKUP(D13,DB!A:K,11,0),"")</f>
        <v>R5</v>
      </c>
      <c r="C13" s="37">
        <v>1</v>
      </c>
      <c r="D13" s="103" t="s">
        <v>38242</v>
      </c>
      <c r="E13" s="37" t="s">
        <v>39021</v>
      </c>
      <c r="F13" s="38">
        <v>45988.389976851853</v>
      </c>
      <c r="G13" s="144">
        <f ca="1">IFERROR(NOW()-F13,"")</f>
        <v>2.8859606478363276E-2</v>
      </c>
      <c r="H13" s="38">
        <v>45988.373310185183</v>
      </c>
      <c r="I13" s="37" t="str">
        <f>IFERROR(VLOOKUP(D13,DB!A:F,6,0),"")</f>
        <v>SCECO</v>
      </c>
      <c r="J13" s="37" t="str">
        <f>IFERROR(VLOOKUP(D13,DB!A:G,7,0),"")</f>
        <v>Haj Removal</v>
      </c>
      <c r="K13" s="37" t="s">
        <v>39132</v>
      </c>
      <c r="L13" s="37" t="str">
        <f>IFERROR(VLOOKUP(D13,DB!A:I,9,0),"")</f>
        <v>Latis</v>
      </c>
    </row>
    <row r="14" spans="1:13" s="39" customFormat="1">
      <c r="A14" s="37"/>
      <c r="B14" s="37" t="str">
        <f>IFERROR(VLOOKUP(D14,DB!A:K,11,0),"")</f>
        <v/>
      </c>
      <c r="C14" s="37"/>
      <c r="D14" s="37"/>
      <c r="E14" s="37"/>
      <c r="F14" s="38"/>
      <c r="G14" s="144">
        <f t="shared" ca="1" si="2"/>
        <v>45988.418836458331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45988.418836458331</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45988.418836458331</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45988.418836458331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45988.418836458331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45988.418836458331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45988.418836458331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45988.418836458331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45988.418836458331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45988.418836458331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45988.418836458331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45988.418836458331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45988.418836458331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45988.418836458331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45988.418836458331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45988.418836458331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45988.418836458331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45988.418836458331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45988.418836458331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45988.418836458331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45988.418836458331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45988.418836458331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45988.418836458331</v>
      </c>
      <c r="H36" s="38"/>
      <c r="I36" s="37" t="str">
        <f>IFERROR(VLOOKUP(D36,DB!A:F,6,0),"")</f>
        <v/>
      </c>
      <c r="J36" s="37" t="str">
        <f>IFERROR(VLOOKUP(D36,DB!A:G,7,0),"")</f>
        <v/>
      </c>
      <c r="K36" s="37"/>
      <c r="L36" s="37"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45988.418836458331</v>
      </c>
      <c r="H2"/>
      <c r="I2" s="124" t="str">
        <f>IFERROR(VLOOKUP(D2,DB!A:F,6,0),"")</f>
        <v/>
      </c>
      <c r="J2" s="124" t="str">
        <f>IFERROR(VLOOKUP(D2,DB!A:G,7,0),"")</f>
        <v/>
      </c>
      <c r="K2" s="127"/>
      <c r="L2" s="128" t="str">
        <f>IFERROR(VLOOKUP(D2,DB!A:I,9,0),"")</f>
        <v/>
      </c>
    </row>
    <row r="3" spans="1:16382" ht="31.5" customHeight="1">
      <c r="A3" s="123"/>
      <c r="B3" s="124" t="str">
        <f>IFERROR(VLOOKUP(D3,DB!A:K,11,0),"")</f>
        <v/>
      </c>
      <c r="C3" s="125"/>
      <c r="D3" s="124"/>
      <c r="E3" s="106"/>
      <c r="F3" s="126"/>
      <c r="G3" s="72">
        <f ca="1">IFERROR(NOW()-F3,"-")</f>
        <v>45988.418836458331</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45988.418836458331</v>
      </c>
      <c r="H4" s="126"/>
      <c r="I4" s="124" t="str">
        <f>IFERROR(VLOOKUP(D4,DB!A:F,6,0),"")</f>
        <v/>
      </c>
      <c r="J4" s="124" t="str">
        <f>IFERROR(VLOOKUP(D4,DB!A:G,7,0),"")</f>
        <v/>
      </c>
      <c r="K4" s="127" t="s">
        <v>39134</v>
      </c>
      <c r="L4" s="128" t="str">
        <f>IFERROR(VLOOKUP(D4,DB!A:I,9,0),"")</f>
        <v/>
      </c>
    </row>
    <row r="5" spans="1:16382" ht="31.5" customHeight="1">
      <c r="A5" s="123"/>
      <c r="B5" s="124" t="str">
        <f>IFERROR(VLOOKUP(D5,DB!A:K,11,0),"")</f>
        <v/>
      </c>
      <c r="C5" s="125"/>
      <c r="D5" s="124"/>
      <c r="E5" s="106"/>
      <c r="F5" s="126"/>
      <c r="G5" s="72">
        <f ca="1">IFERROR(NOW()-F5,"-")</f>
        <v>45988.418836458331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45988.418836458331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45988.418836458331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45988.418836458331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45988.418836458331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45988.418836458331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45988.418836458331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45988.418836458331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45988.418836458331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45988.418836458331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45988.418836458331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45988.418836458331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45988.418836458331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45988.418836458331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45988.418836458331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45988.418836458331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45988.418836458331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45988.418836458331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45988.418836458331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45988.418836458331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45988.418836458331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45988.418836458331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45988.418836458331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45988.418836458331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45988.418836458331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45988.418836458331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45988.418836458331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45988.418836458331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45988.418836458331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45988.418836458331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45988.418836458331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45988.418836458331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45988.418836458331</v>
      </c>
      <c r="H37" s="126"/>
      <c r="I37" s="124" t="str">
        <f>IFERROR(VLOOKUP(D37,DB!A:F,6,0),"")</f>
        <v/>
      </c>
      <c r="J37" s="124" t="str">
        <f>IFERROR(VLOOKUP(D37,DB!A:G,7,0),"")</f>
        <v/>
      </c>
      <c r="K37" s="127"/>
      <c r="L37" s="128" t="str">
        <f>IFERROR(VLOOKUP(D37,DB!A:I,9,0),"")</f>
        <v/>
      </c>
    </row>
  </sheetData>
  <dataValidations count="2">
    <dataValidation allowBlank="1" showInputMessage="1" showErrorMessage="1" sqref="E1" xr:uid="{9E1BC488-8814-4F8A-8DBE-742B3278AB71}"/>
    <dataValidation type="list" allowBlank="1" showInputMessage="1" showErrorMessage="1" sqref="E2:E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2025-11-27T07:03:08Z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